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980" windowHeight="1170" activeTab="0"/>
  </bookViews>
  <sheets>
    <sheet name="реестр источников доходов  " sheetId="1" r:id="rId1"/>
    <sheet name="Лист1" sheetId="2" r:id="rId2"/>
  </sheets>
  <definedNames>
    <definedName name="_xlnm._FilterDatabase" localSheetId="0" hidden="1">'реестр источников доходов  '!$A$7:$R$118</definedName>
    <definedName name="dep27" localSheetId="0">'реестр источников доходов  '!#REF!</definedName>
    <definedName name="_xlnm.Print_Titles" localSheetId="0">'реестр источников доходов  '!$4:$7</definedName>
    <definedName name="_xlnm.Print_Area" localSheetId="0">'реестр источников доходов  '!$A$1:$R$118</definedName>
  </definedNames>
  <calcPr fullCalcOnLoad="1"/>
</workbook>
</file>

<file path=xl/sharedStrings.xml><?xml version="1.0" encoding="utf-8"?>
<sst xmlns="http://schemas.openxmlformats.org/spreadsheetml/2006/main" count="1032" uniqueCount="239">
  <si>
    <t>Наименование группы источников доходов бюджетов</t>
  </si>
  <si>
    <t>Наименование подгруппы источников доходов бюджетов</t>
  </si>
  <si>
    <t>Код классификации доходов бюджета</t>
  </si>
  <si>
    <t>Наименование кода классификации доходов бюджетов</t>
  </si>
  <si>
    <t>Оценка исполнения текущего финансового года бюджета</t>
  </si>
  <si>
    <t>Показатели прогноза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</si>
  <si>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</si>
  <si>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</si>
  <si>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</si>
  <si>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</si>
  <si>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</si>
  <si>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</si>
  <si>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</si>
  <si>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</si>
  <si>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</si>
  <si>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</si>
  <si>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</si>
  <si>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</si>
  <si>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</si>
  <si>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</si>
  <si>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</si>
  <si>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</si>
  <si>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</si>
  <si>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</si>
  <si>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</si>
  <si>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</si>
  <si>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</si>
  <si>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</si>
  <si>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</si>
  <si>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</si>
  <si>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</si>
  <si>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</si>
  <si>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</si>
  <si>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</si>
  <si>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НАЛОГОВЫЕ И НЕНАЛОГОВЫЕ ДОХОДЫ</t>
  </si>
  <si>
    <t>НАЛОГИ НА ПРИБЫЛЬ, ДОХОДЫ</t>
  </si>
  <si>
    <t>182</t>
  </si>
  <si>
    <t>01</t>
  </si>
  <si>
    <t>02</t>
  </si>
  <si>
    <t>0000</t>
  </si>
  <si>
    <t>110</t>
  </si>
  <si>
    <t>Федеральная налоговая служба</t>
  </si>
  <si>
    <t>020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</si>
  <si>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</si>
  <si>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</si>
  <si>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</si>
  <si>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</si>
  <si>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</si>
  <si>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100</t>
  </si>
  <si>
    <t>03</t>
  </si>
  <si>
    <t>Федеральное казначейство</t>
  </si>
  <si>
    <t>260</t>
  </si>
  <si>
    <t>120</t>
  </si>
  <si>
    <t>НАЛОГИ НА СОВОКУПНЫЙ ДОХОД</t>
  </si>
  <si>
    <t>05</t>
  </si>
  <si>
    <t>050</t>
  </si>
  <si>
    <t>Единый сельскохозяйственный налог (за налоговые периоды, истекшие до 1 января 2011 года)</t>
  </si>
  <si>
    <t>06</t>
  </si>
  <si>
    <t>000</t>
  </si>
  <si>
    <t>ГОСУДАРСТВЕННАЯ ПОШЛИНА</t>
  </si>
  <si>
    <t>08</t>
  </si>
  <si>
    <t>130</t>
  </si>
  <si>
    <t>188</t>
  </si>
  <si>
    <t>082</t>
  </si>
  <si>
    <t>департамент образования и науки Брянской области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</si>
  <si>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</si>
  <si>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</si>
  <si>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048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</si>
  <si>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</si>
  <si>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</si>
  <si>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013</t>
  </si>
  <si>
    <t>ДОХОДЫ ОТ ОКАЗАНИЯ ПЛАТНЫХ УСЛУГ И КОМПЕНСАЦИИ ЗАТРАТ ГОСУДАРСТВА</t>
  </si>
  <si>
    <t>департамент здравоохранения Брянской области</t>
  </si>
  <si>
    <t>410</t>
  </si>
  <si>
    <t>ДОХОДЫ ОТ ПРОДАЖИ МАТЕРИАЛЬНЫХ И НЕМАТЕРИАЛЬНЫХ АКТИВОВ</t>
  </si>
  <si>
    <t>430</t>
  </si>
  <si>
    <t>140</t>
  </si>
  <si>
    <t>ШТРАФЫ, САНКЦИИ, ВОЗМЕЩЕНИЕ УЩЕРБА</t>
  </si>
  <si>
    <t>053</t>
  </si>
  <si>
    <t>30</t>
  </si>
  <si>
    <t>25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</si>
  <si>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</si>
  <si>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</si>
  <si>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БЕЗВОЗМЕЗДНЫЕ ПОСТУПЛЕНИЯ</t>
  </si>
  <si>
    <t>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</si>
  <si>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</si>
  <si>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</si>
  <si>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001</t>
  </si>
  <si>
    <t>002</t>
  </si>
  <si>
    <t>Субсидии бюджетам бюджетной системы Российской Федерации (межбюджетные субсидии)</t>
  </si>
  <si>
    <t>077</t>
  </si>
  <si>
    <t>118</t>
  </si>
  <si>
    <t>Субвенции бюджетам бюджетной системы Российской Федерации</t>
  </si>
  <si>
    <t>Иные межбюджетные трансферты</t>
  </si>
  <si>
    <t>519</t>
  </si>
  <si>
    <t>35</t>
  </si>
  <si>
    <t>035</t>
  </si>
  <si>
    <t>467</t>
  </si>
  <si>
    <t>ВСЕГО ДОХОДОВ:</t>
  </si>
  <si>
    <t>40</t>
  </si>
  <si>
    <t>497</t>
  </si>
  <si>
    <t>49</t>
  </si>
  <si>
    <t>150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</si>
  <si>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</si>
  <si>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</si>
  <si>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</si>
  <si>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</si>
  <si>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Плата за сбросы загрязняющих веществ в водные объекты</t>
  </si>
  <si>
    <t>041</t>
  </si>
  <si>
    <t>Плата за размещение отходов производства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</si>
  <si>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</si>
  <si>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</si>
  <si>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 xml:space="preserve">Государственная пошлина по делам,рассматриваемым в судах общей юрисдикции, мировыми судьями (за исключение Верховного Суда Российской Федерации)
</t>
  </si>
  <si>
    <t>907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</si>
  <si>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</si>
  <si>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Комитет по управлению муниципальным имуществом Гордеевского района 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</si>
  <si>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</si>
  <si>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901</t>
  </si>
  <si>
    <t>995</t>
  </si>
  <si>
    <t>Прочие доходы от оказания платных услуг (работ) получателями средств бюджетов муниципальных районов</t>
  </si>
  <si>
    <t>Администрация Гордеевского района</t>
  </si>
  <si>
    <t>Прочие доходы от компенсации затрат бюджетов муниципальных районов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</si>
  <si>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</si>
  <si>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</si>
  <si>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908</t>
  </si>
  <si>
    <t>Дотации бюджетам муниципальных районов на выравнивание бюджетной обеспеченности</t>
  </si>
  <si>
    <t>Финансовый отдел администрации Гордеевского района</t>
  </si>
  <si>
    <t>Дотации бюджетам муниципальных районовна поддержку мер по обеспечению сбалансированности бюджетов</t>
  </si>
  <si>
    <t>999</t>
  </si>
  <si>
    <t>Показатели прогноза доходов в текущем финансовом году в соответствии с Решением о бюджете</t>
  </si>
  <si>
    <t>Единый налог на вмененный доход для отдельных видов деятельности (за налоговые периоды, истекшие до 1 января 2011 года)</t>
  </si>
  <si>
    <t>902</t>
  </si>
  <si>
    <t>29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</si>
  <si>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</si>
  <si>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</si>
  <si>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216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</si>
  <si>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</si>
  <si>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</si>
  <si>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 Субсидия бюджетам муниципальных районов на поддержку отрасли культуры</t>
  </si>
  <si>
    <t xml:space="preserve">  Прочие субсидии бюджетам муниципальных районов</t>
  </si>
  <si>
    <t>Отдел образования администрации Гордеевского района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</si>
  <si>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</si>
  <si>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024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</si>
  <si>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</si>
  <si>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029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</si>
  <si>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</si>
  <si>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</si>
  <si>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</si>
  <si>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Прочие межбюджетные трансферты, передаваемые бюджетам муниципальных районов</t>
  </si>
  <si>
    <t>Код главного администратора доходов районного бюджета</t>
  </si>
  <si>
    <t>Наименование главного администратора доходов районног бюджета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</si>
  <si>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</si>
  <si>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231</t>
  </si>
  <si>
    <t>241</t>
  </si>
  <si>
    <t>251</t>
  </si>
  <si>
    <t>261</t>
  </si>
  <si>
    <t>065</t>
  </si>
  <si>
    <t>063</t>
  </si>
  <si>
    <t>073</t>
  </si>
  <si>
    <t>193</t>
  </si>
  <si>
    <t>203</t>
  </si>
  <si>
    <t>123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</si>
  <si>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</si>
  <si>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</si>
  <si>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</si>
  <si>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</si>
  <si>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</si>
  <si>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243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</si>
  <si>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</si>
  <si>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</si>
  <si>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</si>
  <si>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04</t>
  </si>
  <si>
    <t>Налог, взимаемый в связи с применением патентной системы налогооблажения, зачисляемый в бюджеты муниципальных районов</t>
  </si>
  <si>
    <t>07</t>
  </si>
  <si>
    <t>830</t>
  </si>
  <si>
    <t>Управление мировой юстиции</t>
  </si>
  <si>
    <t>842</t>
  </si>
  <si>
    <t>Департамент региональной безопасности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</si>
  <si>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</si>
  <si>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</si>
  <si>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133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</si>
  <si>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</si>
  <si>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143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</si>
  <si>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</si>
  <si>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153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</si>
  <si>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</si>
  <si>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173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</si>
  <si>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</si>
  <si>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333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</si>
  <si>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 в области производства и оборота этилового спирта, алкогольной и спиртосодержащей продукции, а также за административные правонарушения 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</si>
  <si>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</si>
  <si>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Министерство внутренних дел</t>
  </si>
  <si>
    <t>129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</si>
  <si>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</si>
  <si>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субьектов Российской Федерации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</si>
  <si>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</si>
  <si>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</si>
  <si>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</si>
  <si>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</si>
  <si>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180</t>
  </si>
  <si>
    <t>Невыясненные поступления, зачисляемые в бюджеты муниципальных районов</t>
  </si>
  <si>
    <t>ПРОЧИЕ НЕНАЛОГОВЫЕ ДОХОДЫ</t>
  </si>
  <si>
    <t>853</t>
  </si>
  <si>
    <t>Дотации бюджетам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</si>
  <si>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097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</si>
  <si>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</si>
  <si>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304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</si>
  <si>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</si>
  <si>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469</t>
  </si>
  <si>
    <t>Субвенции бюджетам муниципальных районов на проведение Всероссийской переписи населения 2020 года</t>
  </si>
  <si>
    <t>45</t>
  </si>
  <si>
    <t>303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</si>
  <si>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</si>
  <si>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безвозмездные поступления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</si>
  <si>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</si>
  <si>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бюджетных средств бюджетов муниципальных районов</t>
  </si>
  <si>
    <t>299</t>
  </si>
  <si>
    <t xml:space="preserve">  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</si>
  <si>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Реестр источников доходов  бюджета Гордеевского муниципального района Брянской области</t>
  </si>
  <si>
    <t>025</t>
  </si>
  <si>
    <t>Доходы от продажи земельных участков, находящихся в собственности сельских послений (за исключением земельных участков муниципальных бюджетных и автономных учреждений)</t>
  </si>
  <si>
    <t>Инициативные платежи, зачисляемые в бюджеты муниципальных районов</t>
  </si>
  <si>
    <t>228</t>
  </si>
  <si>
    <t xml:space="preserve"> Субсидии бюджетам муниципальных районов на оснащение объекто спортивной инфраструктуры спортивно-технологическим оборудованием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</si>
  <si>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</si>
  <si>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</si>
  <si>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19</t>
  </si>
  <si>
    <t>60</t>
  </si>
  <si>
    <t>Возврат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</si>
  <si>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Показатели кассовых поступлений в текущем финансовом году (по состоянию на 01.11.2022)</t>
  </si>
  <si>
    <t>Показатели прогноза доходов бюджета на очередной финансовый год 2023 год</t>
  </si>
  <si>
    <t>Показатели прогноза доходов бюджета на первый год планового период 2024 год</t>
  </si>
  <si>
    <t>Показатели прогноза доходов бюджета на второй год планового периода 2025 год</t>
  </si>
  <si>
    <t>080</t>
  </si>
  <si>
    <t xml:space="preserve">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</si>
  <si>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042</t>
  </si>
  <si>
    <t xml:space="preserve">Плата за размещение твердых коммунальных отходов </t>
  </si>
  <si>
    <t>511</t>
  </si>
  <si>
    <t>Субсидидии бюджетам муниципальных районов на проведение комплексных кадастровых работ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</si>
</sst>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0.0"/>
    <numFmt numFmtId="174" formatCode="0.00;[Red]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8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>
        <color rgb="FF000000"/>
      </left>
      <right/>
      <top/>
      <bottom style="thin"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>
        <color rgb="FF000000"/>
      </left>
      <right>
        <color rgb="FF000000"/>
      </right>
      <top style="thin">
        <color rgb="FFA6A6A6"/>
      </top>
      <bottom>
        <color rgb="FF000000"/>
      </bottom>
    </border>
    <border>
      <left>
        <color rgb="FF000000"/>
      </left>
      <right>
        <color rgb="FF000000"/>
      </right>
      <top style="thin">
        <color rgb="FFB9CDE5"/>
      </top>
      <bottom>
        <color rgb="FF000000"/>
      </bottom>
    </border>
    <border>
      <left>
        <color rgb="FF000000"/>
      </left>
      <right>
        <color rgb="FF000000"/>
      </right>
      <top style="thin">
        <color rgb="FFD9D9D9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BFBFBF"/>
      </bottom>
    </border>
    <border>
      <left>
        <color rgb="FF000000"/>
      </left>
      <right>
        <color rgb="FF000000"/>
      </right>
      <top style="thin">
        <color rgb="FFBFBFBF"/>
      </top>
      <bottom>
        <color rgb="FF000000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1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0" borderId="1">
      <alignment vertical="top" shrinkToFit="1"/>
      <protection/>
    </xf>
    <xf numFmtId="0" fontId="35" fillId="20" borderId="1">
      <alignment vertical="top" shrinkToFit="1"/>
      <protection/>
    </xf>
    <xf numFmtId="0" fontId="35" fillId="20" borderId="2">
      <alignment vertical="top" shrinkToFit="1"/>
      <protection/>
    </xf>
    <xf numFmtId="0" fontId="35" fillId="20" borderId="2">
      <alignment vertical="top" shrinkToFit="1"/>
      <protection/>
    </xf>
    <xf numFmtId="0" fontId="35" fillId="20" borderId="2">
      <alignment horizontal="left" vertical="top" wrapText="1"/>
      <protection/>
    </xf>
    <xf numFmtId="0" fontId="35" fillId="20" borderId="2">
      <alignment horizontal="left" vertical="top" wrapText="1"/>
      <protection/>
    </xf>
    <xf numFmtId="49" fontId="35" fillId="20" borderId="2">
      <alignment horizontal="center" vertical="top" shrinkToFit="1"/>
      <protection/>
    </xf>
    <xf numFmtId="49" fontId="35" fillId="20" borderId="2">
      <alignment horizontal="center" vertical="top" shrinkToFit="1"/>
      <protection/>
    </xf>
    <xf numFmtId="4" fontId="35" fillId="20" borderId="2">
      <alignment horizontal="right" vertical="top" shrinkToFit="1"/>
      <protection/>
    </xf>
    <xf numFmtId="4" fontId="35" fillId="20" borderId="2">
      <alignment horizontal="right" vertical="top" shrinkToFit="1"/>
      <protection/>
    </xf>
    <xf numFmtId="0" fontId="35" fillId="20" borderId="3">
      <alignment vertical="top" shrinkToFit="1"/>
      <protection/>
    </xf>
    <xf numFmtId="0" fontId="35" fillId="20" borderId="3">
      <alignment vertical="top" shrinkToFit="1"/>
      <protection/>
    </xf>
    <xf numFmtId="0" fontId="35" fillId="21" borderId="4">
      <alignment vertical="top" shrinkToFit="1"/>
      <protection/>
    </xf>
    <xf numFmtId="0" fontId="35" fillId="21" borderId="4">
      <alignment vertical="top" shrinkToFit="1"/>
      <protection/>
    </xf>
    <xf numFmtId="0" fontId="35" fillId="21" borderId="5">
      <alignment vertical="top" shrinkToFit="1"/>
      <protection/>
    </xf>
    <xf numFmtId="0" fontId="35" fillId="21" borderId="5">
      <alignment vertical="top" shrinkToFit="1"/>
      <protection/>
    </xf>
    <xf numFmtId="0" fontId="35" fillId="21" borderId="5">
      <alignment horizontal="left" vertical="top" wrapText="1"/>
      <protection/>
    </xf>
    <xf numFmtId="0" fontId="35" fillId="21" borderId="5">
      <alignment horizontal="left" vertical="top" wrapText="1"/>
      <protection/>
    </xf>
    <xf numFmtId="49" fontId="35" fillId="21" borderId="5">
      <alignment horizontal="center" vertical="top" shrinkToFit="1"/>
      <protection/>
    </xf>
    <xf numFmtId="49" fontId="35" fillId="21" borderId="5">
      <alignment horizontal="center" vertical="top" shrinkToFit="1"/>
      <protection/>
    </xf>
    <xf numFmtId="4" fontId="35" fillId="21" borderId="5">
      <alignment horizontal="right" vertical="top" shrinkToFit="1"/>
      <protection/>
    </xf>
    <xf numFmtId="4" fontId="35" fillId="21" borderId="5">
      <alignment horizontal="right" vertical="top" shrinkToFit="1"/>
      <protection/>
    </xf>
    <xf numFmtId="0" fontId="35" fillId="21" borderId="6">
      <alignment vertical="top" shrinkToFit="1"/>
      <protection/>
    </xf>
    <xf numFmtId="0" fontId="35" fillId="21" borderId="6">
      <alignment vertical="top" shrinkToFit="1"/>
      <protection/>
    </xf>
    <xf numFmtId="0" fontId="36" fillId="0" borderId="4">
      <alignment vertical="top" shrinkToFit="1"/>
      <protection/>
    </xf>
    <xf numFmtId="0" fontId="37" fillId="0" borderId="5">
      <alignment vertical="top" shrinkToFit="1"/>
      <protection/>
    </xf>
    <xf numFmtId="0" fontId="37" fillId="0" borderId="5">
      <alignment vertical="top" shrinkToFit="1"/>
      <protection/>
    </xf>
    <xf numFmtId="0" fontId="37" fillId="0" borderId="5">
      <alignment horizontal="left" vertical="top" wrapText="1"/>
      <protection/>
    </xf>
    <xf numFmtId="0" fontId="37" fillId="0" borderId="5">
      <alignment horizontal="left" vertical="top" wrapText="1"/>
      <protection/>
    </xf>
    <xf numFmtId="49" fontId="37" fillId="0" borderId="5">
      <alignment horizontal="center" vertical="top" shrinkToFit="1"/>
      <protection/>
    </xf>
    <xf numFmtId="49" fontId="37" fillId="0" borderId="5">
      <alignment horizontal="center" vertical="top" shrinkToFit="1"/>
      <protection/>
    </xf>
    <xf numFmtId="4" fontId="37" fillId="0" borderId="5">
      <alignment horizontal="right" vertical="top" shrinkToFit="1"/>
      <protection/>
    </xf>
    <xf numFmtId="4" fontId="37" fillId="0" borderId="5">
      <alignment horizontal="right" vertical="top" shrinkToFit="1"/>
      <protection/>
    </xf>
    <xf numFmtId="0" fontId="37" fillId="0" borderId="6">
      <alignment vertical="top" shrinkToFit="1"/>
      <protection/>
    </xf>
    <xf numFmtId="0" fontId="37" fillId="0" borderId="6">
      <alignment vertical="top" shrinkToFit="1"/>
      <protection/>
    </xf>
    <xf numFmtId="0" fontId="37" fillId="0" borderId="7">
      <alignment horizontal="right" vertical="top" wrapText="1"/>
      <protection/>
    </xf>
    <xf numFmtId="0" fontId="37" fillId="0" borderId="0">
      <alignment horizontal="right" vertical="top" wrapText="1"/>
      <protection/>
    </xf>
    <xf numFmtId="0" fontId="37" fillId="0" borderId="0">
      <alignment horizontal="right" vertical="top" wrapTex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49" fontId="35" fillId="0" borderId="8">
      <alignment horizontal="center" vertical="center" wrapText="1"/>
      <protection/>
    </xf>
    <xf numFmtId="0" fontId="37" fillId="22" borderId="0">
      <alignment horizontal="left"/>
      <protection/>
    </xf>
    <xf numFmtId="0" fontId="38" fillId="0" borderId="0">
      <alignment horizontal="center" vertical="top"/>
      <protection/>
    </xf>
    <xf numFmtId="0" fontId="37" fillId="0" borderId="7">
      <alignment horizontal="right" vertical="top"/>
      <protection/>
    </xf>
    <xf numFmtId="49" fontId="39" fillId="23" borderId="9">
      <alignment horizontal="center" vertical="center" wrapText="1"/>
      <protection/>
    </xf>
    <xf numFmtId="0" fontId="37" fillId="22" borderId="10">
      <alignment horizontal="left"/>
      <protection/>
    </xf>
    <xf numFmtId="49" fontId="35" fillId="0" borderId="11">
      <alignment horizontal="center" vertical="center" wrapText="1"/>
      <protection/>
    </xf>
    <xf numFmtId="0" fontId="37" fillId="22" borderId="12">
      <alignment horizontal="left"/>
      <protection/>
    </xf>
    <xf numFmtId="0" fontId="35" fillId="20" borderId="1">
      <alignment horizontal="left" vertical="top" wrapText="1"/>
      <protection/>
    </xf>
    <xf numFmtId="0" fontId="37" fillId="22" borderId="13">
      <alignment horizontal="left"/>
      <protection/>
    </xf>
    <xf numFmtId="0" fontId="35" fillId="21" borderId="4">
      <alignment horizontal="left" vertical="top" wrapText="1"/>
      <protection/>
    </xf>
    <xf numFmtId="0" fontId="37" fillId="22" borderId="14">
      <alignment horizontal="left"/>
      <protection/>
    </xf>
    <xf numFmtId="0" fontId="36" fillId="0" borderId="4">
      <alignment horizontal="left" vertical="top" wrapText="1"/>
      <protection/>
    </xf>
    <xf numFmtId="0" fontId="37" fillId="22" borderId="15">
      <alignment horizontal="left"/>
      <protection/>
    </xf>
    <xf numFmtId="0" fontId="37" fillId="0" borderId="16">
      <alignment/>
      <protection/>
    </xf>
    <xf numFmtId="0" fontId="37" fillId="0" borderId="0">
      <alignment horizontal="left" vertical="top" wrapText="1"/>
      <protection/>
    </xf>
    <xf numFmtId="49" fontId="35" fillId="0" borderId="8">
      <alignment horizontal="center" vertical="center" wrapText="1"/>
      <protection/>
    </xf>
    <xf numFmtId="0" fontId="35" fillId="20" borderId="2">
      <alignment horizontal="left" vertical="top" wrapText="1"/>
      <protection/>
    </xf>
    <xf numFmtId="0" fontId="35" fillId="21" borderId="5">
      <alignment horizontal="left" vertical="top" wrapText="1"/>
      <protection/>
    </xf>
    <xf numFmtId="0" fontId="37" fillId="0" borderId="5">
      <alignment horizontal="left" vertical="top" wrapText="1"/>
      <protection/>
    </xf>
    <xf numFmtId="49" fontId="39" fillId="0" borderId="9">
      <alignment horizontal="center" vertical="center" wrapText="1"/>
      <protection/>
    </xf>
    <xf numFmtId="0" fontId="39" fillId="0" borderId="9">
      <alignment horizontal="center" vertical="center" wrapText="1"/>
      <protection/>
    </xf>
    <xf numFmtId="49" fontId="35" fillId="20" borderId="2">
      <alignment horizontal="center" vertical="top" shrinkToFit="1"/>
      <protection/>
    </xf>
    <xf numFmtId="49" fontId="35" fillId="21" borderId="5">
      <alignment horizontal="center" vertical="top" shrinkToFit="1"/>
      <protection/>
    </xf>
    <xf numFmtId="49" fontId="37" fillId="0" borderId="5">
      <alignment horizontal="center" vertical="top" shrinkToFit="1"/>
      <protection/>
    </xf>
    <xf numFmtId="49" fontId="39" fillId="0" borderId="9">
      <alignment horizontal="center" vertical="center" wrapText="1"/>
      <protection/>
    </xf>
    <xf numFmtId="0" fontId="39" fillId="0" borderId="9">
      <alignment horizontal="center" vertical="center"/>
      <protection/>
    </xf>
    <xf numFmtId="4" fontId="35" fillId="20" borderId="2">
      <alignment horizontal="right" vertical="top" shrinkToFit="1"/>
      <protection/>
    </xf>
    <xf numFmtId="4" fontId="35" fillId="21" borderId="5">
      <alignment horizontal="right" vertical="top" shrinkToFit="1"/>
      <protection/>
    </xf>
    <xf numFmtId="4" fontId="37" fillId="0" borderId="5">
      <alignment horizontal="right" vertical="top" shrinkToFit="1"/>
      <protection/>
    </xf>
    <xf numFmtId="0" fontId="39" fillId="0" borderId="9">
      <alignment horizontal="center" vertical="center" wrapText="1"/>
      <protection/>
    </xf>
    <xf numFmtId="49" fontId="35" fillId="0" borderId="17">
      <alignment horizontal="center" vertical="center" wrapText="1"/>
      <protection/>
    </xf>
    <xf numFmtId="0" fontId="35" fillId="20" borderId="3">
      <alignment horizontal="left" vertical="top" wrapText="1"/>
      <protection/>
    </xf>
    <xf numFmtId="0" fontId="35" fillId="21" borderId="6">
      <alignment horizontal="left" vertical="top" wrapText="1"/>
      <protection/>
    </xf>
    <xf numFmtId="0" fontId="37" fillId="0" borderId="6">
      <alignment horizontal="left" vertical="top" wrapText="1"/>
      <protection/>
    </xf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0" fillId="30" borderId="18" applyNumberFormat="0" applyAlignment="0" applyProtection="0"/>
    <xf numFmtId="0" fontId="41" fillId="31" borderId="19" applyNumberFormat="0" applyAlignment="0" applyProtection="0"/>
    <xf numFmtId="0" fontId="42" fillId="31" borderId="18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20" applyNumberFormat="0" applyFill="0" applyAlignment="0" applyProtection="0"/>
    <xf numFmtId="0" fontId="44" fillId="0" borderId="21" applyNumberFormat="0" applyFill="0" applyAlignment="0" applyProtection="0"/>
    <xf numFmtId="0" fontId="45" fillId="0" borderId="22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23" applyNumberFormat="0" applyFill="0" applyAlignment="0" applyProtection="0"/>
    <xf numFmtId="0" fontId="47" fillId="32" borderId="24" applyNumberFormat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50" fillId="34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5" borderId="25" applyNumberFormat="0" applyFont="0" applyAlignment="0" applyProtection="0"/>
    <xf numFmtId="9" fontId="0" fillId="0" borderId="0" applyFont="0" applyFill="0" applyBorder="0" applyAlignment="0" applyProtection="0"/>
    <xf numFmtId="0" fontId="52" fillId="0" borderId="26" applyNumberFormat="0" applyFill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6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49" fontId="39" fillId="0" borderId="27" xfId="105" applyNumberFormat="1" applyFont="1" applyBorder="1" applyAlignment="1" applyProtection="1">
      <alignment horizontal="center" vertical="center" wrapText="1"/>
      <protection locked="0"/>
    </xf>
    <xf numFmtId="49" fontId="39" fillId="0" borderId="27" xfId="96" applyNumberFormat="1" applyFont="1" applyBorder="1" applyAlignment="1" applyProtection="1">
      <alignment horizontal="center" vertical="center" wrapText="1"/>
      <protection locked="0"/>
    </xf>
    <xf numFmtId="49" fontId="39" fillId="0" borderId="27" xfId="111" applyNumberFormat="1" applyFont="1" applyBorder="1" applyAlignment="1" applyProtection="1">
      <alignment horizontal="center" vertical="center" wrapText="1"/>
      <protection locked="0"/>
    </xf>
    <xf numFmtId="49" fontId="39" fillId="0" borderId="28" xfId="105" applyNumberFormat="1" applyFont="1" applyBorder="1" applyAlignment="1" applyProtection="1">
      <alignment horizontal="center" vertical="center" wrapText="1"/>
      <protection locked="0"/>
    </xf>
    <xf numFmtId="0" fontId="4" fillId="37" borderId="0" xfId="0" applyFont="1" applyFill="1" applyAlignment="1" applyProtection="1">
      <alignment/>
      <protection locked="0"/>
    </xf>
    <xf numFmtId="0" fontId="39" fillId="20" borderId="27" xfId="97" applyNumberFormat="1" applyFont="1" applyBorder="1" applyAlignment="1" applyProtection="1">
      <alignment horizontal="right" vertical="center" wrapText="1"/>
      <protection locked="0"/>
    </xf>
    <xf numFmtId="49" fontId="39" fillId="20" borderId="27" xfId="102" applyNumberFormat="1" applyFont="1" applyBorder="1" applyAlignment="1" applyProtection="1">
      <alignment horizontal="right" vertical="center" wrapText="1" shrinkToFit="1"/>
      <protection locked="0"/>
    </xf>
    <xf numFmtId="4" fontId="39" fillId="20" borderId="27" xfId="107" applyNumberFormat="1" applyFont="1" applyBorder="1" applyAlignment="1" applyProtection="1">
      <alignment horizontal="right" vertical="center" wrapText="1" shrinkToFi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39" fillId="20" borderId="27" xfId="97" applyNumberFormat="1" applyFont="1" applyBorder="1" applyAlignment="1" applyProtection="1">
      <alignment horizontal="left" vertical="center" wrapText="1"/>
      <protection locked="0"/>
    </xf>
    <xf numFmtId="49" fontId="39" fillId="20" borderId="27" xfId="102" applyNumberFormat="1" applyFont="1" applyBorder="1" applyAlignment="1" applyProtection="1">
      <alignment horizontal="center" vertical="center" wrapText="1" shrinkToFit="1"/>
      <protection locked="0"/>
    </xf>
    <xf numFmtId="0" fontId="39" fillId="21" borderId="27" xfId="98" applyNumberFormat="1" applyFont="1" applyBorder="1" applyAlignment="1" applyProtection="1">
      <alignment horizontal="left" vertical="center" wrapText="1"/>
      <protection locked="0"/>
    </xf>
    <xf numFmtId="0" fontId="55" fillId="0" borderId="27" xfId="99" applyNumberFormat="1" applyFont="1" applyBorder="1" applyAlignment="1" applyProtection="1">
      <alignment horizontal="left" vertical="center" wrapText="1"/>
      <protection locked="0"/>
    </xf>
    <xf numFmtId="49" fontId="55" fillId="0" borderId="27" xfId="104" applyNumberFormat="1" applyFont="1" applyBorder="1" applyAlignment="1" applyProtection="1">
      <alignment horizontal="center" vertical="center" wrapText="1" shrinkToFit="1"/>
      <protection locked="0"/>
    </xf>
    <xf numFmtId="0" fontId="55" fillId="0" borderId="27" xfId="99" applyNumberFormat="1" applyFont="1" applyBorder="1" applyAlignment="1" applyProtection="1" quotePrefix="1">
      <alignment horizontal="left" vertical="center" wrapText="1"/>
      <protection locked="0"/>
    </xf>
    <xf numFmtId="0" fontId="39" fillId="37" borderId="27" xfId="98" applyNumberFormat="1" applyFont="1" applyFill="1" applyBorder="1" applyAlignment="1" applyProtection="1">
      <alignment horizontal="left" vertical="center" wrapText="1"/>
      <protection locked="0"/>
    </xf>
    <xf numFmtId="0" fontId="55" fillId="37" borderId="27" xfId="99" applyNumberFormat="1" applyFont="1" applyFill="1" applyBorder="1" applyAlignment="1" applyProtection="1">
      <alignment horizontal="left" vertical="center" wrapText="1"/>
      <protection locked="0"/>
    </xf>
    <xf numFmtId="0" fontId="55" fillId="0" borderId="27" xfId="99" applyNumberFormat="1" applyFont="1" applyFill="1" applyBorder="1" applyAlignment="1" applyProtection="1">
      <alignment horizontal="left" vertical="center" wrapText="1"/>
      <protection locked="0"/>
    </xf>
    <xf numFmtId="4" fontId="39" fillId="20" borderId="27" xfId="107" applyNumberFormat="1" applyFont="1" applyBorder="1" applyAlignment="1" applyProtection="1">
      <alignment horizontal="center" vertical="center" wrapText="1" shrinkToFit="1"/>
      <protection locked="0"/>
    </xf>
    <xf numFmtId="4" fontId="4" fillId="0" borderId="9" xfId="0" applyNumberFormat="1" applyFont="1" applyFill="1" applyBorder="1" applyAlignment="1">
      <alignment horizontal="center" vertical="center" wrapText="1"/>
    </xf>
    <xf numFmtId="4" fontId="55" fillId="0" borderId="27" xfId="109" applyNumberFormat="1" applyFont="1" applyBorder="1" applyAlignment="1" applyProtection="1">
      <alignment horizontal="center" vertical="center" wrapText="1" shrinkToFit="1"/>
      <protection locked="0"/>
    </xf>
    <xf numFmtId="4" fontId="4" fillId="0" borderId="27" xfId="109" applyNumberFormat="1" applyFont="1" applyBorder="1" applyAlignment="1" applyProtection="1">
      <alignment horizontal="center" vertical="center" wrapText="1" shrinkToFit="1"/>
      <protection locked="0"/>
    </xf>
    <xf numFmtId="0" fontId="55" fillId="0" borderId="27" xfId="99" applyNumberFormat="1" applyFont="1" applyFill="1" applyBorder="1" applyAlignment="1" applyProtection="1">
      <alignment horizontal="left" vertical="top" wrapText="1"/>
      <protection locked="0"/>
    </xf>
    <xf numFmtId="4" fontId="4" fillId="13" borderId="9" xfId="0" applyNumberFormat="1" applyFont="1" applyFill="1" applyBorder="1" applyAlignment="1">
      <alignment horizontal="center" vertical="center" wrapText="1"/>
    </xf>
    <xf numFmtId="49" fontId="39" fillId="20" borderId="27" xfId="102" applyNumberFormat="1" applyFont="1" applyBorder="1" applyAlignment="1" applyProtection="1">
      <alignment horizontal="center" vertical="top" wrapText="1" shrinkToFit="1"/>
      <protection locked="0"/>
    </xf>
    <xf numFmtId="0" fontId="39" fillId="20" borderId="27" xfId="97" applyNumberFormat="1" applyFont="1" applyBorder="1" applyAlignment="1" applyProtection="1">
      <alignment horizontal="left" vertical="top" wrapText="1"/>
      <protection locked="0"/>
    </xf>
    <xf numFmtId="4" fontId="39" fillId="20" borderId="27" xfId="107" applyNumberFormat="1" applyFont="1" applyBorder="1" applyAlignment="1" applyProtection="1">
      <alignment horizontal="right" vertical="top" wrapText="1" shrinkToFit="1"/>
      <protection locked="0"/>
    </xf>
    <xf numFmtId="49" fontId="39" fillId="21" borderId="27" xfId="103" applyNumberFormat="1" applyFont="1" applyBorder="1" applyAlignment="1" applyProtection="1">
      <alignment horizontal="center" vertical="top" wrapText="1" shrinkToFit="1"/>
      <protection locked="0"/>
    </xf>
    <xf numFmtId="0" fontId="39" fillId="21" borderId="27" xfId="98" applyNumberFormat="1" applyFont="1" applyBorder="1" applyAlignment="1" applyProtection="1">
      <alignment horizontal="left" vertical="top" wrapText="1"/>
      <protection locked="0"/>
    </xf>
    <xf numFmtId="4" fontId="39" fillId="21" borderId="27" xfId="108" applyNumberFormat="1" applyFont="1" applyBorder="1" applyAlignment="1" applyProtection="1">
      <alignment horizontal="right" vertical="top" wrapText="1" shrinkToFit="1"/>
      <protection locked="0"/>
    </xf>
    <xf numFmtId="49" fontId="55" fillId="0" borderId="27" xfId="104" applyNumberFormat="1" applyFont="1" applyFill="1" applyBorder="1" applyAlignment="1" applyProtection="1">
      <alignment horizontal="center" vertical="top" wrapText="1" shrinkToFit="1"/>
      <protection locked="0"/>
    </xf>
    <xf numFmtId="0" fontId="55" fillId="0" borderId="27" xfId="99" applyNumberFormat="1" applyFont="1" applyFill="1" applyBorder="1" applyAlignment="1" applyProtection="1" quotePrefix="1">
      <alignment horizontal="left" vertical="top" wrapText="1"/>
      <protection locked="0"/>
    </xf>
    <xf numFmtId="4" fontId="4" fillId="0" borderId="9" xfId="0" applyNumberFormat="1" applyFont="1" applyFill="1" applyBorder="1" applyAlignment="1">
      <alignment horizontal="right" vertical="top" wrapText="1"/>
    </xf>
    <xf numFmtId="4" fontId="55" fillId="0" borderId="27" xfId="109" applyNumberFormat="1" applyFont="1" applyFill="1" applyBorder="1" applyAlignment="1" applyProtection="1">
      <alignment horizontal="right" vertical="top" wrapText="1" shrinkToFit="1"/>
      <protection locked="0"/>
    </xf>
    <xf numFmtId="4" fontId="55" fillId="0" borderId="27" xfId="114" applyNumberFormat="1" applyFont="1" applyFill="1" applyBorder="1" applyAlignment="1" applyProtection="1">
      <alignment horizontal="right" vertical="top" wrapText="1"/>
      <protection locked="0"/>
    </xf>
    <xf numFmtId="4" fontId="55" fillId="0" borderId="27" xfId="112" applyNumberFormat="1" applyFont="1" applyFill="1" applyBorder="1" applyAlignment="1" applyProtection="1">
      <alignment horizontal="right" vertical="top" shrinkToFit="1"/>
      <protection/>
    </xf>
    <xf numFmtId="4" fontId="55" fillId="0" borderId="27" xfId="108" applyNumberFormat="1" applyFont="1" applyFill="1" applyBorder="1" applyAlignment="1" applyProtection="1">
      <alignment horizontal="right" vertical="top" wrapText="1" shrinkToFit="1"/>
      <protection locked="0"/>
    </xf>
    <xf numFmtId="3" fontId="55" fillId="0" borderId="27" xfId="114" applyNumberFormat="1" applyFont="1" applyFill="1" applyBorder="1" applyAlignment="1" applyProtection="1">
      <alignment horizontal="right" vertical="top" wrapText="1"/>
      <protection locked="0"/>
    </xf>
    <xf numFmtId="0" fontId="39" fillId="0" borderId="27" xfId="98" applyNumberFormat="1" applyFont="1" applyFill="1" applyBorder="1" applyAlignment="1" applyProtection="1">
      <alignment horizontal="left" vertical="top" wrapText="1"/>
      <protection locked="0"/>
    </xf>
    <xf numFmtId="4" fontId="55" fillId="0" borderId="9" xfId="0" applyNumberFormat="1" applyFont="1" applyFill="1" applyBorder="1" applyAlignment="1" applyProtection="1">
      <alignment horizontal="right" vertical="top" shrinkToFit="1"/>
      <protection/>
    </xf>
    <xf numFmtId="4" fontId="4" fillId="0" borderId="27" xfId="109" applyNumberFormat="1" applyFont="1" applyFill="1" applyBorder="1" applyAlignment="1" applyProtection="1">
      <alignment horizontal="right" vertical="top" wrapText="1" shrinkToFit="1"/>
      <protection locked="0"/>
    </xf>
    <xf numFmtId="4" fontId="4" fillId="0" borderId="29" xfId="0" applyNumberFormat="1" applyFont="1" applyFill="1" applyBorder="1" applyAlignment="1">
      <alignment horizontal="right" vertical="top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39" fillId="38" borderId="27" xfId="98" applyNumberFormat="1" applyFont="1" applyFill="1" applyBorder="1" applyAlignment="1" applyProtection="1">
      <alignment horizontal="left" vertical="center" wrapText="1"/>
      <protection locked="0"/>
    </xf>
    <xf numFmtId="49" fontId="39" fillId="38" borderId="27" xfId="103" applyNumberFormat="1" applyFont="1" applyFill="1" applyBorder="1" applyAlignment="1" applyProtection="1">
      <alignment horizontal="center" vertical="center" wrapText="1" shrinkToFit="1"/>
      <protection locked="0"/>
    </xf>
    <xf numFmtId="4" fontId="39" fillId="38" borderId="27" xfId="108" applyNumberFormat="1" applyFont="1" applyFill="1" applyBorder="1" applyAlignment="1" applyProtection="1">
      <alignment horizontal="center" vertical="center" wrapText="1" shrinkToFit="1"/>
      <protection locked="0"/>
    </xf>
    <xf numFmtId="0" fontId="4" fillId="38" borderId="0" xfId="0" applyFont="1" applyFill="1" applyAlignment="1" applyProtection="1">
      <alignment/>
      <protection locked="0"/>
    </xf>
    <xf numFmtId="4" fontId="39" fillId="38" borderId="27" xfId="108" applyNumberFormat="1" applyFont="1" applyFill="1" applyBorder="1" applyAlignment="1" applyProtection="1">
      <alignment horizontal="right" vertical="center" wrapText="1" shrinkToFit="1"/>
      <protection locked="0"/>
    </xf>
    <xf numFmtId="0" fontId="5" fillId="39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 applyProtection="1">
      <alignment vertical="center"/>
      <protection locked="0"/>
    </xf>
    <xf numFmtId="0" fontId="5" fillId="37" borderId="27" xfId="0" applyNumberFormat="1" applyFont="1" applyFill="1" applyBorder="1" applyAlignment="1">
      <alignment horizontal="left" vertical="center" wrapText="1"/>
    </xf>
    <xf numFmtId="4" fontId="55" fillId="37" borderId="27" xfId="109" applyNumberFormat="1" applyFont="1" applyFill="1" applyBorder="1" applyAlignment="1" applyProtection="1">
      <alignment horizontal="right" vertical="top" wrapText="1" shrinkToFit="1"/>
      <protection locked="0"/>
    </xf>
    <xf numFmtId="4" fontId="55" fillId="37" borderId="27" xfId="114" applyNumberFormat="1" applyFont="1" applyFill="1" applyBorder="1" applyAlignment="1" applyProtection="1">
      <alignment horizontal="right" vertical="top" wrapText="1"/>
      <protection locked="0"/>
    </xf>
    <xf numFmtId="0" fontId="5" fillId="37" borderId="0" xfId="0" applyNumberFormat="1" applyFont="1" applyFill="1" applyBorder="1" applyAlignment="1">
      <alignment horizontal="left" vertical="center" wrapText="1"/>
    </xf>
    <xf numFmtId="0" fontId="6" fillId="40" borderId="27" xfId="0" applyFont="1" applyFill="1" applyBorder="1" applyAlignment="1">
      <alignment vertical="top" wrapText="1"/>
    </xf>
    <xf numFmtId="0" fontId="4" fillId="0" borderId="0" xfId="0" applyFont="1" applyFill="1" applyAlignment="1" applyProtection="1">
      <alignment/>
      <protection locked="0"/>
    </xf>
    <xf numFmtId="0" fontId="56" fillId="0" borderId="27" xfId="99" applyNumberFormat="1" applyFont="1" applyBorder="1" applyAlignment="1" applyProtection="1">
      <alignment horizontal="left" vertical="center" wrapText="1"/>
      <protection locked="0"/>
    </xf>
    <xf numFmtId="0" fontId="56" fillId="0" borderId="27" xfId="99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Alignment="1" applyProtection="1">
      <alignment/>
      <protection locked="0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28" xfId="0" applyNumberFormat="1" applyFont="1" applyFill="1" applyBorder="1" applyAlignment="1">
      <alignment horizontal="right" vertical="top" wrapText="1"/>
    </xf>
    <xf numFmtId="4" fontId="4" fillId="0" borderId="27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39" fillId="0" borderId="27" xfId="98" applyNumberFormat="1" applyFont="1" applyFill="1" applyBorder="1" applyAlignment="1" applyProtection="1">
      <alignment horizontal="left" vertical="center" wrapText="1"/>
      <protection locked="0"/>
    </xf>
    <xf numFmtId="49" fontId="39" fillId="0" borderId="27" xfId="103" applyNumberFormat="1" applyFont="1" applyFill="1" applyBorder="1" applyAlignment="1" applyProtection="1">
      <alignment horizontal="center" vertical="center" wrapText="1" shrinkToFit="1"/>
      <protection locked="0"/>
    </xf>
    <xf numFmtId="4" fontId="39" fillId="0" borderId="27" xfId="108" applyNumberFormat="1" applyFont="1" applyFill="1" applyBorder="1" applyAlignment="1" applyProtection="1">
      <alignment horizontal="center" vertical="center" wrapText="1" shrinkToFit="1"/>
      <protection locked="0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13" borderId="27" xfId="0" applyNumberFormat="1" applyFont="1" applyFill="1" applyBorder="1" applyAlignment="1">
      <alignment horizontal="center" vertical="center" wrapText="1"/>
    </xf>
    <xf numFmtId="49" fontId="55" fillId="0" borderId="27" xfId="104" applyNumberFormat="1" applyFont="1" applyBorder="1" applyAlignment="1" applyProtection="1">
      <alignment horizontal="center" vertical="top" wrapText="1" shrinkToFit="1"/>
      <protection locked="0"/>
    </xf>
    <xf numFmtId="0" fontId="55" fillId="0" borderId="27" xfId="99" applyNumberFormat="1" applyFont="1" applyBorder="1" applyAlignment="1" applyProtection="1">
      <alignment horizontal="left" vertical="top" wrapText="1"/>
      <protection locked="0"/>
    </xf>
    <xf numFmtId="0" fontId="55" fillId="0" borderId="27" xfId="99" applyNumberFormat="1" applyFont="1" applyBorder="1" applyAlignment="1" applyProtection="1" quotePrefix="1">
      <alignment horizontal="left" vertical="top" wrapText="1"/>
      <protection locked="0"/>
    </xf>
    <xf numFmtId="4" fontId="4" fillId="0" borderId="30" xfId="0" applyNumberFormat="1" applyFont="1" applyFill="1" applyBorder="1" applyAlignment="1">
      <alignment horizontal="center" vertical="center" wrapText="1"/>
    </xf>
    <xf numFmtId="4" fontId="4" fillId="0" borderId="31" xfId="109" applyNumberFormat="1" applyFont="1" applyBorder="1" applyAlignment="1" applyProtection="1">
      <alignment horizontal="center" vertical="center" wrapText="1" shrinkToFit="1"/>
      <protection locked="0"/>
    </xf>
    <xf numFmtId="4" fontId="39" fillId="0" borderId="31" xfId="108" applyNumberFormat="1" applyFont="1" applyFill="1" applyBorder="1" applyAlignment="1" applyProtection="1">
      <alignment horizontal="center" vertical="center" wrapText="1" shrinkToFit="1"/>
      <protection locked="0"/>
    </xf>
    <xf numFmtId="4" fontId="39" fillId="38" borderId="27" xfId="98" applyNumberFormat="1" applyFont="1" applyFill="1" applyBorder="1" applyAlignment="1" applyProtection="1">
      <alignment horizontal="left" vertical="center" wrapText="1"/>
      <protection locked="0"/>
    </xf>
    <xf numFmtId="49" fontId="39" fillId="38" borderId="27" xfId="98" applyNumberFormat="1" applyFont="1" applyFill="1" applyBorder="1" applyAlignment="1" applyProtection="1">
      <alignment horizontal="left" vertical="center" wrapText="1"/>
      <protection locked="0"/>
    </xf>
    <xf numFmtId="4" fontId="39" fillId="38" borderId="27" xfId="98" applyNumberFormat="1" applyFont="1" applyFill="1" applyBorder="1" applyAlignment="1" applyProtection="1">
      <alignment horizontal="center" vertical="center" wrapText="1"/>
      <protection locked="0"/>
    </xf>
    <xf numFmtId="4" fontId="4" fillId="0" borderId="32" xfId="0" applyNumberFormat="1" applyFont="1" applyFill="1" applyBorder="1" applyAlignment="1">
      <alignment horizontal="center" vertical="center" wrapText="1"/>
    </xf>
    <xf numFmtId="49" fontId="39" fillId="0" borderId="27" xfId="0" applyNumberFormat="1" applyFont="1" applyFill="1" applyBorder="1" applyAlignment="1" applyProtection="1">
      <alignment horizontal="center" vertical="center" wrapText="1"/>
      <protection/>
    </xf>
    <xf numFmtId="0" fontId="39" fillId="0" borderId="27" xfId="0" applyNumberFormat="1" applyFont="1" applyFill="1" applyBorder="1" applyAlignment="1" applyProtection="1">
      <alignment horizontal="center" vertical="center" wrapText="1"/>
      <protection/>
    </xf>
    <xf numFmtId="49" fontId="39" fillId="0" borderId="28" xfId="0" applyNumberFormat="1" applyFont="1" applyFill="1" applyBorder="1" applyAlignment="1" applyProtection="1">
      <alignment horizontal="center" vertical="center" wrapText="1"/>
      <protection/>
    </xf>
    <xf numFmtId="49" fontId="39" fillId="0" borderId="33" xfId="0" applyNumberFormat="1" applyFont="1" applyFill="1" applyBorder="1" applyAlignment="1" applyProtection="1">
      <alignment horizontal="center" vertical="center" wrapText="1"/>
      <protection/>
    </xf>
    <xf numFmtId="0" fontId="39" fillId="0" borderId="30" xfId="0" applyNumberFormat="1" applyFont="1" applyFill="1" applyBorder="1" applyAlignment="1" applyProtection="1">
      <alignment horizontal="center" vertical="center" wrapText="1"/>
      <protection/>
    </xf>
    <xf numFmtId="0" fontId="39" fillId="0" borderId="34" xfId="0" applyNumberFormat="1" applyFont="1" applyFill="1" applyBorder="1" applyAlignment="1" applyProtection="1">
      <alignment horizontal="center" vertical="center" wrapText="1"/>
      <protection/>
    </xf>
    <xf numFmtId="0" fontId="39" fillId="0" borderId="35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center" vertical="center" wrapText="1"/>
      <protection/>
    </xf>
    <xf numFmtId="0" fontId="55" fillId="0" borderId="7" xfId="0" applyNumberFormat="1" applyFont="1" applyFill="1" applyBorder="1" applyAlignment="1" applyProtection="1">
      <alignment horizontal="righ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49" fontId="39" fillId="0" borderId="36" xfId="0" applyNumberFormat="1" applyFont="1" applyFill="1" applyBorder="1" applyAlignment="1" applyProtection="1">
      <alignment horizontal="center" vertical="center" wrapText="1"/>
      <protection/>
    </xf>
    <xf numFmtId="49" fontId="39" fillId="0" borderId="32" xfId="0" applyNumberFormat="1" applyFont="1" applyFill="1" applyBorder="1" applyAlignment="1" applyProtection="1">
      <alignment horizontal="center" vertical="center" wrapText="1"/>
      <protection/>
    </xf>
  </cellXfs>
  <cellStyles count="1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59" xfId="35"/>
    <cellStyle name="ex59 2" xfId="36"/>
    <cellStyle name="ex60" xfId="37"/>
    <cellStyle name="ex60 2" xfId="38"/>
    <cellStyle name="ex61" xfId="39"/>
    <cellStyle name="ex61 2" xfId="40"/>
    <cellStyle name="ex62" xfId="41"/>
    <cellStyle name="ex62 2" xfId="42"/>
    <cellStyle name="ex63" xfId="43"/>
    <cellStyle name="ex63 2" xfId="44"/>
    <cellStyle name="ex64" xfId="45"/>
    <cellStyle name="ex64 2" xfId="46"/>
    <cellStyle name="ex65" xfId="47"/>
    <cellStyle name="ex65 2" xfId="48"/>
    <cellStyle name="ex66" xfId="49"/>
    <cellStyle name="ex66 2" xfId="50"/>
    <cellStyle name="ex67" xfId="51"/>
    <cellStyle name="ex67 2" xfId="52"/>
    <cellStyle name="ex68" xfId="53"/>
    <cellStyle name="ex68 2" xfId="54"/>
    <cellStyle name="ex69" xfId="55"/>
    <cellStyle name="ex69 2" xfId="56"/>
    <cellStyle name="ex70" xfId="57"/>
    <cellStyle name="ex70 2" xfId="58"/>
    <cellStyle name="ex71" xfId="59"/>
    <cellStyle name="ex72" xfId="60"/>
    <cellStyle name="ex72 2" xfId="61"/>
    <cellStyle name="ex73" xfId="62"/>
    <cellStyle name="ex73 2" xfId="63"/>
    <cellStyle name="ex74" xfId="64"/>
    <cellStyle name="ex74 2" xfId="65"/>
    <cellStyle name="ex75" xfId="66"/>
    <cellStyle name="ex75 2" xfId="67"/>
    <cellStyle name="ex76" xfId="68"/>
    <cellStyle name="ex76 2" xfId="69"/>
    <cellStyle name="st39" xfId="70"/>
    <cellStyle name="st58" xfId="71"/>
    <cellStyle name="st58 2" xfId="72"/>
    <cellStyle name="style0" xfId="73"/>
    <cellStyle name="style0 2" xfId="74"/>
    <cellStyle name="style0 3" xfId="75"/>
    <cellStyle name="td" xfId="76"/>
    <cellStyle name="td 2" xfId="77"/>
    <cellStyle name="td 3" xfId="78"/>
    <cellStyle name="tr" xfId="79"/>
    <cellStyle name="xl_bot_header" xfId="80"/>
    <cellStyle name="xl21" xfId="81"/>
    <cellStyle name="xl22" xfId="82"/>
    <cellStyle name="xl23" xfId="83"/>
    <cellStyle name="xl24" xfId="84"/>
    <cellStyle name="xl25" xfId="85"/>
    <cellStyle name="xl26" xfId="86"/>
    <cellStyle name="xl27" xfId="87"/>
    <cellStyle name="xl28" xfId="88"/>
    <cellStyle name="xl29" xfId="89"/>
    <cellStyle name="xl30" xfId="90"/>
    <cellStyle name="xl31" xfId="91"/>
    <cellStyle name="xl32" xfId="92"/>
    <cellStyle name="xl33" xfId="93"/>
    <cellStyle name="xl34" xfId="94"/>
    <cellStyle name="xl35" xfId="95"/>
    <cellStyle name="xl36" xfId="96"/>
    <cellStyle name="xl37" xfId="97"/>
    <cellStyle name="xl38" xfId="98"/>
    <cellStyle name="xl39" xfId="99"/>
    <cellStyle name="xl40" xfId="100"/>
    <cellStyle name="xl41" xfId="101"/>
    <cellStyle name="xl42" xfId="102"/>
    <cellStyle name="xl43" xfId="103"/>
    <cellStyle name="xl44" xfId="104"/>
    <cellStyle name="xl45" xfId="105"/>
    <cellStyle name="xl46" xfId="106"/>
    <cellStyle name="xl47" xfId="107"/>
    <cellStyle name="xl48" xfId="108"/>
    <cellStyle name="xl49" xfId="109"/>
    <cellStyle name="xl50" xfId="110"/>
    <cellStyle name="xl51" xfId="111"/>
    <cellStyle name="xl52" xfId="112"/>
    <cellStyle name="xl53" xfId="113"/>
    <cellStyle name="xl54" xfId="114"/>
    <cellStyle name="Акцент1" xfId="115"/>
    <cellStyle name="Акцент2" xfId="116"/>
    <cellStyle name="Акцент3" xfId="117"/>
    <cellStyle name="Акцент4" xfId="118"/>
    <cellStyle name="Акцент5" xfId="119"/>
    <cellStyle name="Акцент6" xfId="120"/>
    <cellStyle name="Ввод " xfId="121"/>
    <cellStyle name="Вывод" xfId="122"/>
    <cellStyle name="Вычисление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3" xfId="135"/>
    <cellStyle name="Плохой" xfId="136"/>
    <cellStyle name="Пояснение" xfId="137"/>
    <cellStyle name="Примечание" xfId="138"/>
    <cellStyle name="Percent" xfId="139"/>
    <cellStyle name="Связанная ячейка" xfId="140"/>
    <cellStyle name="Текст предупреждения" xfId="141"/>
    <cellStyle name="Comma" xfId="142"/>
    <cellStyle name="Comma [0]" xfId="143"/>
    <cellStyle name="Хороший" xfId="14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6"/>
  <sheetViews>
    <sheetView tabSelected="1" view="pageBreakPreview" zoomScale="70" zoomScaleNormal="62" zoomScaleSheetLayoutView="70" zoomScalePageLayoutView="0" workbookViewId="0" topLeftCell="A1">
      <pane xSplit="10" ySplit="7" topLeftCell="N8" activePane="bottomRight" state="frozen"/>
      <selection pane="topLeft" activeCell="A1" sqref="A1"/>
      <selection pane="topRight" activeCell="K1" sqref="K1"/>
      <selection pane="bottomLeft" activeCell="A8" sqref="A8"/>
      <selection pane="bottomRight" activeCell="N51" sqref="N51"/>
    </sheetView>
  </sheetViews>
  <sheetFormatPr defaultColWidth="9.140625" defaultRowHeight="15"/>
  <cols>
    <col min="1" max="1" width="24.57421875" style="1" customWidth="1"/>
    <col min="2" max="2" width="28.57421875" style="1" customWidth="1"/>
    <col min="3" max="3" width="15.8515625" style="1" customWidth="1"/>
    <col min="4" max="4" width="10.57421875" style="1" customWidth="1"/>
    <col min="5" max="5" width="12.421875" style="1" customWidth="1"/>
    <col min="6" max="6" width="10.57421875" style="1" customWidth="1"/>
    <col min="7" max="7" width="14.421875" style="1" customWidth="1"/>
    <col min="8" max="8" width="10.57421875" style="1" customWidth="1"/>
    <col min="9" max="9" width="14.00390625" style="1" customWidth="1"/>
    <col min="10" max="10" width="12.8515625" style="1" customWidth="1"/>
    <col min="11" max="11" width="96.00390625" style="45" customWidth="1"/>
    <col min="12" max="12" width="35.57421875" style="1" customWidth="1"/>
    <col min="13" max="18" width="24.57421875" style="1" customWidth="1"/>
    <col min="19" max="19" width="9.140625" style="1" customWidth="1"/>
    <col min="20" max="20" width="57.7109375" style="1" customWidth="1"/>
    <col min="21" max="16384" width="9.140625" style="1" customWidth="1"/>
  </cols>
  <sheetData>
    <row r="1" spans="1:18" ht="22.5">
      <c r="A1" s="88" t="s">
        <v>218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5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8" ht="15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  <c r="M3" s="91"/>
      <c r="N3" s="91"/>
      <c r="O3" s="91"/>
      <c r="P3" s="91"/>
      <c r="Q3" s="91"/>
      <c r="R3" s="91"/>
    </row>
    <row r="4" spans="1:18" ht="15.75">
      <c r="A4" s="83" t="s">
        <v>0</v>
      </c>
      <c r="B4" s="83" t="s">
        <v>1</v>
      </c>
      <c r="C4" s="85" t="s">
        <v>2</v>
      </c>
      <c r="D4" s="86"/>
      <c r="E4" s="86"/>
      <c r="F4" s="86"/>
      <c r="G4" s="86"/>
      <c r="H4" s="86"/>
      <c r="I4" s="86"/>
      <c r="J4" s="87"/>
      <c r="K4" s="92" t="s">
        <v>3</v>
      </c>
      <c r="L4" s="81" t="s">
        <v>150</v>
      </c>
      <c r="M4" s="81" t="s">
        <v>129</v>
      </c>
      <c r="N4" s="81" t="s">
        <v>229</v>
      </c>
      <c r="O4" s="81" t="s">
        <v>4</v>
      </c>
      <c r="P4" s="82" t="s">
        <v>5</v>
      </c>
      <c r="Q4" s="82"/>
      <c r="R4" s="82"/>
    </row>
    <row r="5" spans="1:18" ht="15.75">
      <c r="A5" s="84"/>
      <c r="B5" s="84"/>
      <c r="C5" s="83" t="s">
        <v>149</v>
      </c>
      <c r="D5" s="85" t="s">
        <v>6</v>
      </c>
      <c r="E5" s="86"/>
      <c r="F5" s="86"/>
      <c r="G5" s="86"/>
      <c r="H5" s="87"/>
      <c r="I5" s="85" t="s">
        <v>7</v>
      </c>
      <c r="J5" s="87"/>
      <c r="K5" s="93"/>
      <c r="L5" s="81"/>
      <c r="M5" s="81"/>
      <c r="N5" s="81"/>
      <c r="O5" s="81"/>
      <c r="P5" s="82"/>
      <c r="Q5" s="82"/>
      <c r="R5" s="82"/>
    </row>
    <row r="6" spans="1:18" ht="94.5">
      <c r="A6" s="84"/>
      <c r="B6" s="84"/>
      <c r="C6" s="84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93"/>
      <c r="L6" s="81"/>
      <c r="M6" s="81"/>
      <c r="N6" s="81"/>
      <c r="O6" s="81"/>
      <c r="P6" s="2" t="s">
        <v>230</v>
      </c>
      <c r="Q6" s="2" t="s">
        <v>231</v>
      </c>
      <c r="R6" s="2" t="s">
        <v>232</v>
      </c>
    </row>
    <row r="7" spans="1:18" ht="15.75">
      <c r="A7" s="3" t="s">
        <v>15</v>
      </c>
      <c r="B7" s="3" t="s">
        <v>16</v>
      </c>
      <c r="C7" s="3" t="s">
        <v>17</v>
      </c>
      <c r="D7" s="3" t="s">
        <v>18</v>
      </c>
      <c r="E7" s="3" t="s">
        <v>19</v>
      </c>
      <c r="F7" s="3" t="s">
        <v>20</v>
      </c>
      <c r="G7" s="3" t="s">
        <v>21</v>
      </c>
      <c r="H7" s="3" t="s">
        <v>22</v>
      </c>
      <c r="I7" s="3" t="s">
        <v>23</v>
      </c>
      <c r="J7" s="3" t="s">
        <v>24</v>
      </c>
      <c r="K7" s="3" t="s">
        <v>25</v>
      </c>
      <c r="L7" s="3" t="s">
        <v>26</v>
      </c>
      <c r="M7" s="3" t="s">
        <v>27</v>
      </c>
      <c r="N7" s="3" t="s">
        <v>28</v>
      </c>
      <c r="O7" s="3" t="s">
        <v>29</v>
      </c>
      <c r="P7" s="3" t="s">
        <v>30</v>
      </c>
      <c r="Q7" s="3" t="s">
        <v>31</v>
      </c>
      <c r="R7" s="4" t="s">
        <v>32</v>
      </c>
    </row>
    <row r="8" spans="1:18" ht="57.75" customHeight="1">
      <c r="A8" s="11" t="s">
        <v>34</v>
      </c>
      <c r="B8" s="11"/>
      <c r="C8" s="26"/>
      <c r="D8" s="26" t="s">
        <v>15</v>
      </c>
      <c r="E8" s="26" t="s">
        <v>84</v>
      </c>
      <c r="F8" s="26" t="s">
        <v>84</v>
      </c>
      <c r="G8" s="26" t="s">
        <v>58</v>
      </c>
      <c r="H8" s="26" t="s">
        <v>84</v>
      </c>
      <c r="I8" s="26" t="s">
        <v>39</v>
      </c>
      <c r="J8" s="26" t="s">
        <v>58</v>
      </c>
      <c r="K8" s="11"/>
      <c r="L8" s="27"/>
      <c r="M8" s="28">
        <f aca="true" t="shared" si="0" ref="M8:R8">M9+M14+M19+M27+M25+M30+M35+M41+M45+M68</f>
        <v>39413494</v>
      </c>
      <c r="N8" s="28">
        <f t="shared" si="0"/>
        <v>32075746.79</v>
      </c>
      <c r="O8" s="28">
        <f t="shared" si="0"/>
        <v>43405786.32</v>
      </c>
      <c r="P8" s="28">
        <f t="shared" si="0"/>
        <v>44099692</v>
      </c>
      <c r="Q8" s="28">
        <f t="shared" si="0"/>
        <v>47142709</v>
      </c>
      <c r="R8" s="28">
        <f t="shared" si="0"/>
        <v>50326557</v>
      </c>
    </row>
    <row r="9" spans="1:18" ht="41.25" customHeight="1">
      <c r="A9" s="13" t="s">
        <v>81</v>
      </c>
      <c r="B9" s="13" t="s">
        <v>35</v>
      </c>
      <c r="C9" s="29"/>
      <c r="D9" s="29" t="s">
        <v>15</v>
      </c>
      <c r="E9" s="29" t="s">
        <v>37</v>
      </c>
      <c r="F9" s="29" t="s">
        <v>84</v>
      </c>
      <c r="G9" s="29" t="s">
        <v>58</v>
      </c>
      <c r="H9" s="29" t="s">
        <v>84</v>
      </c>
      <c r="I9" s="29" t="s">
        <v>39</v>
      </c>
      <c r="J9" s="29" t="s">
        <v>58</v>
      </c>
      <c r="K9" s="13"/>
      <c r="L9" s="30"/>
      <c r="M9" s="31">
        <f aca="true" t="shared" si="1" ref="M9:R9">SUM(M10:M13)</f>
        <v>27092000</v>
      </c>
      <c r="N9" s="31">
        <f t="shared" si="1"/>
        <v>23208944.27</v>
      </c>
      <c r="O9" s="31">
        <f t="shared" si="1"/>
        <v>31192000</v>
      </c>
      <c r="P9" s="31">
        <f t="shared" si="1"/>
        <v>34581000</v>
      </c>
      <c r="Q9" s="31">
        <f t="shared" si="1"/>
        <v>37382000</v>
      </c>
      <c r="R9" s="31">
        <f t="shared" si="1"/>
        <v>40186000</v>
      </c>
    </row>
    <row r="10" spans="1:18" ht="47.25">
      <c r="A10" s="14"/>
      <c r="B10" s="14"/>
      <c r="C10" s="32" t="s">
        <v>36</v>
      </c>
      <c r="D10" s="32" t="s">
        <v>15</v>
      </c>
      <c r="E10" s="32" t="s">
        <v>37</v>
      </c>
      <c r="F10" s="32" t="s">
        <v>38</v>
      </c>
      <c r="G10" s="32" t="s">
        <v>43</v>
      </c>
      <c r="H10" s="32" t="s">
        <v>37</v>
      </c>
      <c r="I10" s="32" t="s">
        <v>39</v>
      </c>
      <c r="J10" s="32" t="s">
        <v>40</v>
      </c>
      <c r="K10" s="19" t="s">
        <v>82</v>
      </c>
      <c r="L10" s="33" t="s">
        <v>41</v>
      </c>
      <c r="M10" s="34">
        <v>26892000</v>
      </c>
      <c r="N10" s="34">
        <v>22252683.43</v>
      </c>
      <c r="O10" s="35">
        <v>30170603.91</v>
      </c>
      <c r="P10" s="54">
        <v>34381000</v>
      </c>
      <c r="Q10" s="54">
        <v>37182000</v>
      </c>
      <c r="R10" s="55">
        <v>39986000</v>
      </c>
    </row>
    <row r="11" spans="1:18" ht="78.75">
      <c r="A11" s="14"/>
      <c r="B11" s="14"/>
      <c r="C11" s="32" t="s">
        <v>36</v>
      </c>
      <c r="D11" s="32" t="s">
        <v>15</v>
      </c>
      <c r="E11" s="32" t="s">
        <v>37</v>
      </c>
      <c r="F11" s="32" t="s">
        <v>38</v>
      </c>
      <c r="G11" s="32" t="s">
        <v>42</v>
      </c>
      <c r="H11" s="32" t="s">
        <v>37</v>
      </c>
      <c r="I11" s="32" t="s">
        <v>39</v>
      </c>
      <c r="J11" s="32" t="s">
        <v>40</v>
      </c>
      <c r="K11" s="19" t="s">
        <v>44</v>
      </c>
      <c r="L11" s="33" t="s">
        <v>41</v>
      </c>
      <c r="M11" s="34"/>
      <c r="N11" s="34">
        <v>-603.91</v>
      </c>
      <c r="O11" s="35">
        <v>-603.91</v>
      </c>
      <c r="P11" s="54"/>
      <c r="Q11" s="54"/>
      <c r="R11" s="55"/>
    </row>
    <row r="12" spans="1:18" ht="31.5">
      <c r="A12" s="14"/>
      <c r="B12" s="14"/>
      <c r="C12" s="32" t="s">
        <v>36</v>
      </c>
      <c r="D12" s="32" t="s">
        <v>15</v>
      </c>
      <c r="E12" s="32" t="s">
        <v>37</v>
      </c>
      <c r="F12" s="32" t="s">
        <v>38</v>
      </c>
      <c r="G12" s="32" t="s">
        <v>45</v>
      </c>
      <c r="H12" s="32" t="s">
        <v>37</v>
      </c>
      <c r="I12" s="32" t="s">
        <v>39</v>
      </c>
      <c r="J12" s="32" t="s">
        <v>40</v>
      </c>
      <c r="K12" s="19" t="s">
        <v>46</v>
      </c>
      <c r="L12" s="33" t="s">
        <v>41</v>
      </c>
      <c r="M12" s="34">
        <v>200000</v>
      </c>
      <c r="N12" s="34">
        <v>935543.44</v>
      </c>
      <c r="O12" s="35">
        <v>1000000</v>
      </c>
      <c r="P12" s="54">
        <v>200000</v>
      </c>
      <c r="Q12" s="54">
        <v>200000</v>
      </c>
      <c r="R12" s="55">
        <v>200000</v>
      </c>
    </row>
    <row r="13" spans="1:18" ht="83.25" customHeight="1">
      <c r="A13" s="14"/>
      <c r="B13" s="14"/>
      <c r="C13" s="32" t="s">
        <v>36</v>
      </c>
      <c r="D13" s="32" t="s">
        <v>15</v>
      </c>
      <c r="E13" s="32" t="s">
        <v>37</v>
      </c>
      <c r="F13" s="32" t="s">
        <v>38</v>
      </c>
      <c r="G13" s="32" t="s">
        <v>233</v>
      </c>
      <c r="H13" s="32" t="s">
        <v>37</v>
      </c>
      <c r="I13" s="32" t="s">
        <v>39</v>
      </c>
      <c r="J13" s="32" t="s">
        <v>40</v>
      </c>
      <c r="K13" s="19" t="s">
        <v>234</v>
      </c>
      <c r="L13" s="33" t="s">
        <v>41</v>
      </c>
      <c r="M13" s="34"/>
      <c r="N13" s="34">
        <v>21321.31</v>
      </c>
      <c r="O13" s="35">
        <v>22000</v>
      </c>
      <c r="P13" s="54"/>
      <c r="Q13" s="54"/>
      <c r="R13" s="55"/>
    </row>
    <row r="14" spans="1:18" ht="95.25" customHeight="1">
      <c r="A14" s="13" t="s">
        <v>81</v>
      </c>
      <c r="B14" s="13" t="s">
        <v>47</v>
      </c>
      <c r="C14" s="29"/>
      <c r="D14" s="29" t="s">
        <v>15</v>
      </c>
      <c r="E14" s="29" t="s">
        <v>49</v>
      </c>
      <c r="F14" s="29" t="s">
        <v>84</v>
      </c>
      <c r="G14" s="29" t="s">
        <v>58</v>
      </c>
      <c r="H14" s="29" t="s">
        <v>84</v>
      </c>
      <c r="I14" s="29" t="s">
        <v>39</v>
      </c>
      <c r="J14" s="29" t="s">
        <v>58</v>
      </c>
      <c r="K14" s="13"/>
      <c r="L14" s="30"/>
      <c r="M14" s="31">
        <f aca="true" t="shared" si="2" ref="M14:R14">SUM(M15:M18)</f>
        <v>5383494</v>
      </c>
      <c r="N14" s="31">
        <f t="shared" si="2"/>
        <v>5189621.17</v>
      </c>
      <c r="O14" s="31">
        <f t="shared" si="2"/>
        <v>6043000</v>
      </c>
      <c r="P14" s="31">
        <f t="shared" si="2"/>
        <v>5416692</v>
      </c>
      <c r="Q14" s="31">
        <f t="shared" si="2"/>
        <v>5547709</v>
      </c>
      <c r="R14" s="31">
        <f t="shared" si="2"/>
        <v>5803557</v>
      </c>
    </row>
    <row r="15" spans="1:18" ht="47.25">
      <c r="A15" s="14"/>
      <c r="B15" s="14"/>
      <c r="C15" s="32" t="s">
        <v>48</v>
      </c>
      <c r="D15" s="32" t="s">
        <v>15</v>
      </c>
      <c r="E15" s="32" t="s">
        <v>49</v>
      </c>
      <c r="F15" s="32" t="s">
        <v>38</v>
      </c>
      <c r="G15" s="32" t="s">
        <v>152</v>
      </c>
      <c r="H15" s="32" t="s">
        <v>37</v>
      </c>
      <c r="I15" s="32" t="s">
        <v>39</v>
      </c>
      <c r="J15" s="32" t="s">
        <v>40</v>
      </c>
      <c r="K15" s="19" t="s">
        <v>103</v>
      </c>
      <c r="L15" s="33" t="s">
        <v>50</v>
      </c>
      <c r="M15" s="37">
        <v>2434120</v>
      </c>
      <c r="N15" s="37">
        <v>2561348.72</v>
      </c>
      <c r="O15" s="37">
        <v>3141000</v>
      </c>
      <c r="P15" s="35">
        <v>2565617</v>
      </c>
      <c r="Q15" s="35">
        <v>2646720</v>
      </c>
      <c r="R15" s="36">
        <v>2775586</v>
      </c>
    </row>
    <row r="16" spans="1:18" ht="63">
      <c r="A16" s="14"/>
      <c r="B16" s="14"/>
      <c r="C16" s="32" t="s">
        <v>48</v>
      </c>
      <c r="D16" s="32" t="s">
        <v>15</v>
      </c>
      <c r="E16" s="32" t="s">
        <v>49</v>
      </c>
      <c r="F16" s="32" t="s">
        <v>38</v>
      </c>
      <c r="G16" s="32" t="s">
        <v>153</v>
      </c>
      <c r="H16" s="32" t="s">
        <v>37</v>
      </c>
      <c r="I16" s="32" t="s">
        <v>39</v>
      </c>
      <c r="J16" s="32" t="s">
        <v>40</v>
      </c>
      <c r="K16" s="19" t="s">
        <v>104</v>
      </c>
      <c r="L16" s="33" t="s">
        <v>50</v>
      </c>
      <c r="M16" s="37">
        <v>13000</v>
      </c>
      <c r="N16" s="37">
        <v>14369.4</v>
      </c>
      <c r="O16" s="37">
        <v>17000</v>
      </c>
      <c r="P16" s="35">
        <v>17822</v>
      </c>
      <c r="Q16" s="35">
        <v>18077</v>
      </c>
      <c r="R16" s="35">
        <v>18471</v>
      </c>
    </row>
    <row r="17" spans="1:18" ht="47.25">
      <c r="A17" s="14"/>
      <c r="B17" s="14"/>
      <c r="C17" s="32" t="s">
        <v>48</v>
      </c>
      <c r="D17" s="32" t="s">
        <v>15</v>
      </c>
      <c r="E17" s="32" t="s">
        <v>49</v>
      </c>
      <c r="F17" s="32" t="s">
        <v>38</v>
      </c>
      <c r="G17" s="32" t="s">
        <v>154</v>
      </c>
      <c r="H17" s="32" t="s">
        <v>37</v>
      </c>
      <c r="I17" s="32" t="s">
        <v>39</v>
      </c>
      <c r="J17" s="32" t="s">
        <v>40</v>
      </c>
      <c r="K17" s="19" t="s">
        <v>105</v>
      </c>
      <c r="L17" s="33" t="s">
        <v>50</v>
      </c>
      <c r="M17" s="37">
        <v>3241374</v>
      </c>
      <c r="N17" s="37">
        <v>2910104.9</v>
      </c>
      <c r="O17" s="37">
        <v>3195000</v>
      </c>
      <c r="P17" s="35">
        <v>3171629</v>
      </c>
      <c r="Q17" s="35">
        <v>3229537</v>
      </c>
      <c r="R17" s="36">
        <v>3351300</v>
      </c>
    </row>
    <row r="18" spans="1:18" ht="47.25">
      <c r="A18" s="14"/>
      <c r="B18" s="14"/>
      <c r="C18" s="32" t="s">
        <v>48</v>
      </c>
      <c r="D18" s="32" t="s">
        <v>15</v>
      </c>
      <c r="E18" s="32" t="s">
        <v>49</v>
      </c>
      <c r="F18" s="32" t="s">
        <v>38</v>
      </c>
      <c r="G18" s="32" t="s">
        <v>155</v>
      </c>
      <c r="H18" s="32" t="s">
        <v>37</v>
      </c>
      <c r="I18" s="32" t="s">
        <v>39</v>
      </c>
      <c r="J18" s="32" t="s">
        <v>40</v>
      </c>
      <c r="K18" s="19" t="s">
        <v>106</v>
      </c>
      <c r="L18" s="33" t="s">
        <v>50</v>
      </c>
      <c r="M18" s="37">
        <v>-305000</v>
      </c>
      <c r="N18" s="37">
        <v>-296201.85</v>
      </c>
      <c r="O18" s="37">
        <v>-310000</v>
      </c>
      <c r="P18" s="35">
        <v>-338376</v>
      </c>
      <c r="Q18" s="35">
        <v>-346625</v>
      </c>
      <c r="R18" s="35">
        <v>-341800</v>
      </c>
    </row>
    <row r="19" spans="1:18" ht="31.5">
      <c r="A19" s="13" t="s">
        <v>81</v>
      </c>
      <c r="B19" s="13" t="s">
        <v>53</v>
      </c>
      <c r="C19" s="29"/>
      <c r="D19" s="29" t="s">
        <v>15</v>
      </c>
      <c r="E19" s="29" t="s">
        <v>54</v>
      </c>
      <c r="F19" s="29" t="s">
        <v>84</v>
      </c>
      <c r="G19" s="29" t="s">
        <v>58</v>
      </c>
      <c r="H19" s="29" t="s">
        <v>84</v>
      </c>
      <c r="I19" s="29" t="s">
        <v>39</v>
      </c>
      <c r="J19" s="29" t="s">
        <v>58</v>
      </c>
      <c r="K19" s="13"/>
      <c r="L19" s="30"/>
      <c r="M19" s="31">
        <f aca="true" t="shared" si="3" ref="M19:R19">SUM(M20:M23)+M24</f>
        <v>1091000</v>
      </c>
      <c r="N19" s="31">
        <f t="shared" si="3"/>
        <v>1047807.4299999999</v>
      </c>
      <c r="O19" s="31">
        <f t="shared" si="3"/>
        <v>1206786.3199999998</v>
      </c>
      <c r="P19" s="31">
        <f t="shared" si="3"/>
        <v>1152000</v>
      </c>
      <c r="Q19" s="31">
        <f t="shared" si="3"/>
        <v>1163000</v>
      </c>
      <c r="R19" s="31">
        <f t="shared" si="3"/>
        <v>1187000</v>
      </c>
    </row>
    <row r="20" spans="1:18" ht="15.75">
      <c r="A20" s="14"/>
      <c r="B20" s="14"/>
      <c r="C20" s="32" t="s">
        <v>36</v>
      </c>
      <c r="D20" s="32" t="s">
        <v>15</v>
      </c>
      <c r="E20" s="32" t="s">
        <v>54</v>
      </c>
      <c r="F20" s="32" t="s">
        <v>38</v>
      </c>
      <c r="G20" s="32" t="s">
        <v>43</v>
      </c>
      <c r="H20" s="32" t="s">
        <v>38</v>
      </c>
      <c r="I20" s="32" t="s">
        <v>39</v>
      </c>
      <c r="J20" s="32" t="s">
        <v>40</v>
      </c>
      <c r="K20" s="19" t="s">
        <v>110</v>
      </c>
      <c r="L20" s="33" t="s">
        <v>41</v>
      </c>
      <c r="M20" s="34"/>
      <c r="N20" s="34">
        <v>8786.35</v>
      </c>
      <c r="O20" s="35">
        <v>8786.35</v>
      </c>
      <c r="P20" s="35"/>
      <c r="Q20" s="35"/>
      <c r="R20" s="39">
        <v>0</v>
      </c>
    </row>
    <row r="21" spans="1:18" ht="39" customHeight="1">
      <c r="A21" s="14"/>
      <c r="B21" s="14"/>
      <c r="C21" s="32" t="s">
        <v>36</v>
      </c>
      <c r="D21" s="32" t="s">
        <v>15</v>
      </c>
      <c r="E21" s="32" t="s">
        <v>54</v>
      </c>
      <c r="F21" s="32" t="s">
        <v>38</v>
      </c>
      <c r="G21" s="32" t="s">
        <v>42</v>
      </c>
      <c r="H21" s="32" t="s">
        <v>38</v>
      </c>
      <c r="I21" s="32" t="s">
        <v>39</v>
      </c>
      <c r="J21" s="32" t="s">
        <v>40</v>
      </c>
      <c r="K21" s="19" t="s">
        <v>130</v>
      </c>
      <c r="L21" s="33" t="s">
        <v>41</v>
      </c>
      <c r="M21" s="34"/>
      <c r="N21" s="34">
        <v>-0.03</v>
      </c>
      <c r="O21" s="35">
        <v>-0.03</v>
      </c>
      <c r="P21" s="35"/>
      <c r="Q21" s="35"/>
      <c r="R21" s="39"/>
    </row>
    <row r="22" spans="1:18" ht="15.75">
      <c r="A22" s="14"/>
      <c r="B22" s="14"/>
      <c r="C22" s="32" t="s">
        <v>36</v>
      </c>
      <c r="D22" s="32" t="s">
        <v>15</v>
      </c>
      <c r="E22" s="32" t="s">
        <v>54</v>
      </c>
      <c r="F22" s="32" t="s">
        <v>49</v>
      </c>
      <c r="G22" s="32" t="s">
        <v>43</v>
      </c>
      <c r="H22" s="32" t="s">
        <v>37</v>
      </c>
      <c r="I22" s="32" t="s">
        <v>39</v>
      </c>
      <c r="J22" s="32" t="s">
        <v>40</v>
      </c>
      <c r="K22" s="19" t="s">
        <v>111</v>
      </c>
      <c r="L22" s="33" t="s">
        <v>41</v>
      </c>
      <c r="M22" s="34">
        <v>823000</v>
      </c>
      <c r="N22" s="34">
        <v>928283.67</v>
      </c>
      <c r="O22" s="35">
        <v>930000</v>
      </c>
      <c r="P22" s="35">
        <v>868000</v>
      </c>
      <c r="Q22" s="35">
        <v>868000</v>
      </c>
      <c r="R22" s="35">
        <v>880000</v>
      </c>
    </row>
    <row r="23" spans="1:18" ht="31.5">
      <c r="A23" s="14"/>
      <c r="B23" s="14"/>
      <c r="C23" s="32" t="s">
        <v>36</v>
      </c>
      <c r="D23" s="32" t="s">
        <v>15</v>
      </c>
      <c r="E23" s="32" t="s">
        <v>54</v>
      </c>
      <c r="F23" s="32" t="s">
        <v>49</v>
      </c>
      <c r="G23" s="32" t="s">
        <v>42</v>
      </c>
      <c r="H23" s="32" t="s">
        <v>37</v>
      </c>
      <c r="I23" s="32" t="s">
        <v>39</v>
      </c>
      <c r="J23" s="32" t="s">
        <v>40</v>
      </c>
      <c r="K23" s="19" t="s">
        <v>56</v>
      </c>
      <c r="L23" s="33" t="s">
        <v>41</v>
      </c>
      <c r="M23" s="34"/>
      <c r="N23" s="34"/>
      <c r="O23" s="35"/>
      <c r="P23" s="35"/>
      <c r="Q23" s="35"/>
      <c r="R23" s="36"/>
    </row>
    <row r="24" spans="1:18" ht="30.75" customHeight="1">
      <c r="A24" s="14"/>
      <c r="B24" s="14"/>
      <c r="C24" s="32" t="s">
        <v>36</v>
      </c>
      <c r="D24" s="32" t="s">
        <v>15</v>
      </c>
      <c r="E24" s="32" t="s">
        <v>54</v>
      </c>
      <c r="F24" s="32" t="s">
        <v>171</v>
      </c>
      <c r="G24" s="32" t="s">
        <v>42</v>
      </c>
      <c r="H24" s="32" t="s">
        <v>38</v>
      </c>
      <c r="I24" s="32" t="s">
        <v>39</v>
      </c>
      <c r="J24" s="32" t="s">
        <v>40</v>
      </c>
      <c r="K24" s="19" t="s">
        <v>172</v>
      </c>
      <c r="L24" s="33" t="s">
        <v>41</v>
      </c>
      <c r="M24" s="62">
        <v>268000</v>
      </c>
      <c r="N24" s="62">
        <v>110737.44</v>
      </c>
      <c r="O24" s="35">
        <v>268000</v>
      </c>
      <c r="P24" s="35">
        <v>284000</v>
      </c>
      <c r="Q24" s="35">
        <v>295000</v>
      </c>
      <c r="R24" s="36">
        <v>307000</v>
      </c>
    </row>
    <row r="25" spans="1:18" ht="31.5">
      <c r="A25" s="13" t="s">
        <v>81</v>
      </c>
      <c r="B25" s="13" t="s">
        <v>59</v>
      </c>
      <c r="C25" s="29"/>
      <c r="D25" s="29" t="s">
        <v>15</v>
      </c>
      <c r="E25" s="29" t="s">
        <v>60</v>
      </c>
      <c r="F25" s="29" t="s">
        <v>84</v>
      </c>
      <c r="G25" s="29" t="s">
        <v>58</v>
      </c>
      <c r="H25" s="29" t="s">
        <v>84</v>
      </c>
      <c r="I25" s="29" t="s">
        <v>39</v>
      </c>
      <c r="J25" s="29" t="s">
        <v>58</v>
      </c>
      <c r="K25" s="13"/>
      <c r="L25" s="30"/>
      <c r="M25" s="31">
        <f aca="true" t="shared" si="4" ref="M25:R25">M26</f>
        <v>400000</v>
      </c>
      <c r="N25" s="31">
        <f t="shared" si="4"/>
        <v>513293.1</v>
      </c>
      <c r="O25" s="31">
        <f t="shared" si="4"/>
        <v>550000</v>
      </c>
      <c r="P25" s="31">
        <f t="shared" si="4"/>
        <v>450000</v>
      </c>
      <c r="Q25" s="31">
        <f t="shared" si="4"/>
        <v>500000</v>
      </c>
      <c r="R25" s="31">
        <f t="shared" si="4"/>
        <v>600000</v>
      </c>
    </row>
    <row r="26" spans="1:18" ht="47.25">
      <c r="A26" s="14"/>
      <c r="B26" s="14"/>
      <c r="C26" s="32" t="s">
        <v>36</v>
      </c>
      <c r="D26" s="32" t="s">
        <v>15</v>
      </c>
      <c r="E26" s="32" t="s">
        <v>60</v>
      </c>
      <c r="F26" s="32" t="s">
        <v>49</v>
      </c>
      <c r="G26" s="32" t="s">
        <v>43</v>
      </c>
      <c r="H26" s="32" t="s">
        <v>37</v>
      </c>
      <c r="I26" s="32" t="s">
        <v>39</v>
      </c>
      <c r="J26" s="32" t="s">
        <v>40</v>
      </c>
      <c r="K26" s="19" t="s">
        <v>112</v>
      </c>
      <c r="L26" s="33" t="s">
        <v>41</v>
      </c>
      <c r="M26" s="34">
        <v>400000</v>
      </c>
      <c r="N26" s="34">
        <v>513293.1</v>
      </c>
      <c r="O26" s="35">
        <v>550000</v>
      </c>
      <c r="P26" s="35">
        <v>450000</v>
      </c>
      <c r="Q26" s="35">
        <v>500000</v>
      </c>
      <c r="R26" s="36">
        <v>600000</v>
      </c>
    </row>
    <row r="27" spans="1:18" ht="111.75" customHeight="1">
      <c r="A27" s="13" t="s">
        <v>34</v>
      </c>
      <c r="B27" s="13" t="s">
        <v>65</v>
      </c>
      <c r="C27" s="29"/>
      <c r="D27" s="29" t="s">
        <v>15</v>
      </c>
      <c r="E27" s="29" t="s">
        <v>25</v>
      </c>
      <c r="F27" s="29" t="s">
        <v>84</v>
      </c>
      <c r="G27" s="29" t="s">
        <v>58</v>
      </c>
      <c r="H27" s="29" t="s">
        <v>84</v>
      </c>
      <c r="I27" s="29" t="s">
        <v>39</v>
      </c>
      <c r="J27" s="29" t="s">
        <v>58</v>
      </c>
      <c r="K27" s="13"/>
      <c r="L27" s="30"/>
      <c r="M27" s="31">
        <f aca="true" t="shared" si="5" ref="M27:R27">SUM(M28:M29)</f>
        <v>895000</v>
      </c>
      <c r="N27" s="31">
        <f t="shared" si="5"/>
        <v>630157.05</v>
      </c>
      <c r="O27" s="31">
        <f t="shared" si="5"/>
        <v>895000</v>
      </c>
      <c r="P27" s="31">
        <f t="shared" si="5"/>
        <v>850000</v>
      </c>
      <c r="Q27" s="31">
        <f t="shared" si="5"/>
        <v>850000</v>
      </c>
      <c r="R27" s="31">
        <f t="shared" si="5"/>
        <v>850000</v>
      </c>
    </row>
    <row r="28" spans="1:18" ht="47.25">
      <c r="A28" s="14"/>
      <c r="B28" s="24"/>
      <c r="C28" s="32" t="s">
        <v>113</v>
      </c>
      <c r="D28" s="32" t="s">
        <v>15</v>
      </c>
      <c r="E28" s="32" t="s">
        <v>25</v>
      </c>
      <c r="F28" s="32" t="s">
        <v>54</v>
      </c>
      <c r="G28" s="32" t="s">
        <v>70</v>
      </c>
      <c r="H28" s="32" t="s">
        <v>54</v>
      </c>
      <c r="I28" s="32" t="s">
        <v>39</v>
      </c>
      <c r="J28" s="32" t="s">
        <v>52</v>
      </c>
      <c r="K28" s="57" t="s">
        <v>114</v>
      </c>
      <c r="L28" s="33" t="s">
        <v>115</v>
      </c>
      <c r="M28" s="41">
        <v>400000</v>
      </c>
      <c r="N28" s="41">
        <v>269971.85</v>
      </c>
      <c r="O28" s="35">
        <v>400000</v>
      </c>
      <c r="P28" s="35">
        <v>355000</v>
      </c>
      <c r="Q28" s="42">
        <v>355000</v>
      </c>
      <c r="R28" s="36">
        <v>355000</v>
      </c>
    </row>
    <row r="29" spans="1:18" ht="47.25">
      <c r="A29" s="14"/>
      <c r="B29" s="24"/>
      <c r="C29" s="32" t="s">
        <v>113</v>
      </c>
      <c r="D29" s="32" t="s">
        <v>15</v>
      </c>
      <c r="E29" s="32" t="s">
        <v>25</v>
      </c>
      <c r="F29" s="32" t="s">
        <v>54</v>
      </c>
      <c r="G29" s="32" t="s">
        <v>96</v>
      </c>
      <c r="H29" s="32" t="s">
        <v>54</v>
      </c>
      <c r="I29" s="32" t="s">
        <v>39</v>
      </c>
      <c r="J29" s="32" t="s">
        <v>52</v>
      </c>
      <c r="K29" s="57" t="s">
        <v>116</v>
      </c>
      <c r="L29" s="33" t="s">
        <v>115</v>
      </c>
      <c r="M29" s="34">
        <v>495000</v>
      </c>
      <c r="N29" s="34">
        <v>360185.2</v>
      </c>
      <c r="O29" s="35">
        <v>495000</v>
      </c>
      <c r="P29" s="35">
        <v>495000</v>
      </c>
      <c r="Q29" s="42">
        <v>495000</v>
      </c>
      <c r="R29" s="42">
        <v>495000</v>
      </c>
    </row>
    <row r="30" spans="1:18" ht="72" customHeight="1">
      <c r="A30" s="13" t="s">
        <v>34</v>
      </c>
      <c r="B30" s="13" t="s">
        <v>66</v>
      </c>
      <c r="C30" s="29"/>
      <c r="D30" s="29" t="s">
        <v>15</v>
      </c>
      <c r="E30" s="29" t="s">
        <v>26</v>
      </c>
      <c r="F30" s="29" t="s">
        <v>84</v>
      </c>
      <c r="G30" s="29" t="s">
        <v>58</v>
      </c>
      <c r="H30" s="29" t="s">
        <v>84</v>
      </c>
      <c r="I30" s="29" t="s">
        <v>39</v>
      </c>
      <c r="J30" s="29" t="s">
        <v>58</v>
      </c>
      <c r="K30" s="13"/>
      <c r="L30" s="30"/>
      <c r="M30" s="31">
        <f aca="true" t="shared" si="6" ref="M30:R30">SUM(M31:M33)</f>
        <v>22000</v>
      </c>
      <c r="N30" s="31">
        <f>SUM(N31:N34)</f>
        <v>5240.56</v>
      </c>
      <c r="O30" s="31">
        <f t="shared" si="6"/>
        <v>15000</v>
      </c>
      <c r="P30" s="31">
        <f t="shared" si="6"/>
        <v>20000</v>
      </c>
      <c r="Q30" s="31">
        <f t="shared" si="6"/>
        <v>20000</v>
      </c>
      <c r="R30" s="31">
        <f t="shared" si="6"/>
        <v>20000</v>
      </c>
    </row>
    <row r="31" spans="1:18" s="6" customFormat="1" ht="31.5">
      <c r="A31" s="18"/>
      <c r="B31" s="24"/>
      <c r="C31" s="32" t="s">
        <v>67</v>
      </c>
      <c r="D31" s="32" t="s">
        <v>15</v>
      </c>
      <c r="E31" s="32" t="s">
        <v>26</v>
      </c>
      <c r="F31" s="32" t="s">
        <v>37</v>
      </c>
      <c r="G31" s="32" t="s">
        <v>43</v>
      </c>
      <c r="H31" s="32" t="s">
        <v>37</v>
      </c>
      <c r="I31" s="32" t="s">
        <v>39</v>
      </c>
      <c r="J31" s="32" t="s">
        <v>52</v>
      </c>
      <c r="K31" s="19" t="s">
        <v>68</v>
      </c>
      <c r="L31" s="33" t="s">
        <v>69</v>
      </c>
      <c r="M31" s="37">
        <v>2000</v>
      </c>
      <c r="N31" s="37">
        <v>789.2</v>
      </c>
      <c r="O31" s="35">
        <v>1000</v>
      </c>
      <c r="P31" s="35">
        <v>2000</v>
      </c>
      <c r="Q31" s="35">
        <v>2000</v>
      </c>
      <c r="R31" s="36">
        <v>2000</v>
      </c>
    </row>
    <row r="32" spans="1:18" ht="31.5">
      <c r="A32" s="14"/>
      <c r="B32" s="24"/>
      <c r="C32" s="32" t="s">
        <v>67</v>
      </c>
      <c r="D32" s="32" t="s">
        <v>15</v>
      </c>
      <c r="E32" s="32" t="s">
        <v>26</v>
      </c>
      <c r="F32" s="32" t="s">
        <v>37</v>
      </c>
      <c r="G32" s="32" t="s">
        <v>45</v>
      </c>
      <c r="H32" s="32" t="s">
        <v>37</v>
      </c>
      <c r="I32" s="32" t="s">
        <v>39</v>
      </c>
      <c r="J32" s="32" t="s">
        <v>52</v>
      </c>
      <c r="K32" s="19" t="s">
        <v>107</v>
      </c>
      <c r="L32" s="33" t="s">
        <v>69</v>
      </c>
      <c r="M32" s="43"/>
      <c r="N32" s="43"/>
      <c r="O32" s="35"/>
      <c r="P32" s="35"/>
      <c r="Q32" s="35"/>
      <c r="R32" s="36"/>
    </row>
    <row r="33" spans="1:18" ht="31.5">
      <c r="A33" s="14"/>
      <c r="B33" s="24"/>
      <c r="C33" s="32" t="s">
        <v>67</v>
      </c>
      <c r="D33" s="32" t="s">
        <v>15</v>
      </c>
      <c r="E33" s="32" t="s">
        <v>26</v>
      </c>
      <c r="F33" s="32" t="s">
        <v>37</v>
      </c>
      <c r="G33" s="32" t="s">
        <v>108</v>
      </c>
      <c r="H33" s="32" t="s">
        <v>37</v>
      </c>
      <c r="I33" s="32" t="s">
        <v>39</v>
      </c>
      <c r="J33" s="32" t="s">
        <v>52</v>
      </c>
      <c r="K33" s="19" t="s">
        <v>109</v>
      </c>
      <c r="L33" s="33" t="s">
        <v>69</v>
      </c>
      <c r="M33" s="63">
        <v>20000</v>
      </c>
      <c r="N33" s="34">
        <v>3007.78</v>
      </c>
      <c r="O33" s="35">
        <v>14000</v>
      </c>
      <c r="P33" s="35">
        <v>18000</v>
      </c>
      <c r="Q33" s="35">
        <v>18000</v>
      </c>
      <c r="R33" s="35">
        <v>18000</v>
      </c>
    </row>
    <row r="34" spans="1:18" ht="31.5">
      <c r="A34" s="14"/>
      <c r="B34" s="24"/>
      <c r="C34" s="32" t="s">
        <v>67</v>
      </c>
      <c r="D34" s="32" t="s">
        <v>15</v>
      </c>
      <c r="E34" s="32" t="s">
        <v>26</v>
      </c>
      <c r="F34" s="32" t="s">
        <v>37</v>
      </c>
      <c r="G34" s="32" t="s">
        <v>235</v>
      </c>
      <c r="H34" s="32" t="s">
        <v>37</v>
      </c>
      <c r="I34" s="32" t="s">
        <v>39</v>
      </c>
      <c r="J34" s="32" t="s">
        <v>52</v>
      </c>
      <c r="K34" s="19" t="s">
        <v>236</v>
      </c>
      <c r="L34" s="33" t="s">
        <v>69</v>
      </c>
      <c r="M34" s="64"/>
      <c r="N34" s="62">
        <v>1443.58</v>
      </c>
      <c r="O34" s="35"/>
      <c r="P34" s="35"/>
      <c r="Q34" s="35"/>
      <c r="R34" s="35"/>
    </row>
    <row r="35" spans="1:18" ht="78.75">
      <c r="A35" s="13" t="s">
        <v>34</v>
      </c>
      <c r="B35" s="30" t="s">
        <v>71</v>
      </c>
      <c r="C35" s="29"/>
      <c r="D35" s="29" t="s">
        <v>15</v>
      </c>
      <c r="E35" s="29" t="s">
        <v>27</v>
      </c>
      <c r="F35" s="29" t="s">
        <v>84</v>
      </c>
      <c r="G35" s="29" t="s">
        <v>58</v>
      </c>
      <c r="H35" s="29" t="s">
        <v>84</v>
      </c>
      <c r="I35" s="29" t="s">
        <v>39</v>
      </c>
      <c r="J35" s="29" t="s">
        <v>58</v>
      </c>
      <c r="K35" s="13"/>
      <c r="L35" s="30"/>
      <c r="M35" s="31">
        <f aca="true" t="shared" si="7" ref="M35:R35">SUM(M36:M40)</f>
        <v>180000</v>
      </c>
      <c r="N35" s="31">
        <f t="shared" si="7"/>
        <v>138031.07</v>
      </c>
      <c r="O35" s="31">
        <f t="shared" si="7"/>
        <v>180000</v>
      </c>
      <c r="P35" s="31">
        <f t="shared" si="7"/>
        <v>180000</v>
      </c>
      <c r="Q35" s="31">
        <f t="shared" si="7"/>
        <v>180000</v>
      </c>
      <c r="R35" s="31">
        <f t="shared" si="7"/>
        <v>180000</v>
      </c>
    </row>
    <row r="36" spans="1:18" ht="31.5">
      <c r="A36" s="17"/>
      <c r="B36" s="40"/>
      <c r="C36" s="32" t="s">
        <v>117</v>
      </c>
      <c r="D36" s="32" t="s">
        <v>15</v>
      </c>
      <c r="E36" s="32" t="s">
        <v>27</v>
      </c>
      <c r="F36" s="32" t="s">
        <v>37</v>
      </c>
      <c r="G36" s="32" t="s">
        <v>118</v>
      </c>
      <c r="H36" s="32" t="s">
        <v>54</v>
      </c>
      <c r="I36" s="32" t="s">
        <v>39</v>
      </c>
      <c r="J36" s="32" t="s">
        <v>61</v>
      </c>
      <c r="K36" s="19" t="s">
        <v>119</v>
      </c>
      <c r="L36" s="33" t="s">
        <v>120</v>
      </c>
      <c r="M36" s="34"/>
      <c r="N36" s="34"/>
      <c r="O36" s="38"/>
      <c r="P36" s="38"/>
      <c r="Q36" s="38"/>
      <c r="R36" s="38"/>
    </row>
    <row r="37" spans="1:18" ht="47.25">
      <c r="A37" s="14"/>
      <c r="B37" s="53"/>
      <c r="C37" s="32" t="s">
        <v>113</v>
      </c>
      <c r="D37" s="32" t="s">
        <v>15</v>
      </c>
      <c r="E37" s="32" t="s">
        <v>27</v>
      </c>
      <c r="F37" s="32" t="s">
        <v>37</v>
      </c>
      <c r="G37" s="32" t="s">
        <v>118</v>
      </c>
      <c r="H37" s="32" t="s">
        <v>54</v>
      </c>
      <c r="I37" s="32" t="s">
        <v>39</v>
      </c>
      <c r="J37" s="32" t="s">
        <v>61</v>
      </c>
      <c r="K37" s="19" t="s">
        <v>119</v>
      </c>
      <c r="L37" s="33" t="s">
        <v>115</v>
      </c>
      <c r="M37" s="34">
        <v>5000</v>
      </c>
      <c r="N37" s="34">
        <v>8000</v>
      </c>
      <c r="O37" s="38">
        <v>8000</v>
      </c>
      <c r="P37" s="38">
        <v>5000</v>
      </c>
      <c r="Q37" s="38">
        <v>5000</v>
      </c>
      <c r="R37" s="38">
        <v>5000</v>
      </c>
    </row>
    <row r="38" spans="1:18" ht="31.5">
      <c r="A38" s="14"/>
      <c r="B38" s="24"/>
      <c r="C38" s="32" t="s">
        <v>117</v>
      </c>
      <c r="D38" s="32" t="s">
        <v>15</v>
      </c>
      <c r="E38" s="32" t="s">
        <v>27</v>
      </c>
      <c r="F38" s="32" t="s">
        <v>38</v>
      </c>
      <c r="G38" s="32" t="s">
        <v>156</v>
      </c>
      <c r="H38" s="32" t="s">
        <v>54</v>
      </c>
      <c r="I38" s="32" t="s">
        <v>39</v>
      </c>
      <c r="J38" s="32" t="s">
        <v>61</v>
      </c>
      <c r="K38" s="19" t="s">
        <v>121</v>
      </c>
      <c r="L38" s="33" t="s">
        <v>120</v>
      </c>
      <c r="M38" s="34">
        <v>115000</v>
      </c>
      <c r="N38" s="34">
        <v>130031.07</v>
      </c>
      <c r="O38" s="35">
        <v>172000</v>
      </c>
      <c r="P38" s="35">
        <v>115000</v>
      </c>
      <c r="Q38" s="35">
        <v>115000</v>
      </c>
      <c r="R38" s="36">
        <v>115000</v>
      </c>
    </row>
    <row r="39" spans="1:18" ht="31.5">
      <c r="A39" s="14"/>
      <c r="B39" s="24"/>
      <c r="C39" s="32" t="s">
        <v>117</v>
      </c>
      <c r="D39" s="32" t="s">
        <v>15</v>
      </c>
      <c r="E39" s="32" t="s">
        <v>27</v>
      </c>
      <c r="F39" s="32" t="s">
        <v>38</v>
      </c>
      <c r="G39" s="32" t="s">
        <v>118</v>
      </c>
      <c r="H39" s="32" t="s">
        <v>54</v>
      </c>
      <c r="I39" s="32" t="s">
        <v>39</v>
      </c>
      <c r="J39" s="32" t="s">
        <v>61</v>
      </c>
      <c r="K39" s="19" t="s">
        <v>121</v>
      </c>
      <c r="L39" s="33" t="s">
        <v>120</v>
      </c>
      <c r="M39" s="34">
        <v>60000</v>
      </c>
      <c r="N39" s="34"/>
      <c r="O39" s="35"/>
      <c r="P39" s="35">
        <v>50000</v>
      </c>
      <c r="Q39" s="35">
        <v>50000</v>
      </c>
      <c r="R39" s="36">
        <v>50000</v>
      </c>
    </row>
    <row r="40" spans="1:18" ht="47.25">
      <c r="A40" s="14"/>
      <c r="B40" s="24"/>
      <c r="C40" s="32" t="s">
        <v>113</v>
      </c>
      <c r="D40" s="32" t="s">
        <v>15</v>
      </c>
      <c r="E40" s="32" t="s">
        <v>27</v>
      </c>
      <c r="F40" s="32" t="s">
        <v>38</v>
      </c>
      <c r="G40" s="32" t="s">
        <v>118</v>
      </c>
      <c r="H40" s="32" t="s">
        <v>54</v>
      </c>
      <c r="I40" s="32" t="s">
        <v>39</v>
      </c>
      <c r="J40" s="32" t="s">
        <v>61</v>
      </c>
      <c r="K40" s="19" t="s">
        <v>121</v>
      </c>
      <c r="L40" s="33" t="s">
        <v>115</v>
      </c>
      <c r="M40" s="34"/>
      <c r="N40" s="34"/>
      <c r="O40" s="35"/>
      <c r="P40" s="35">
        <v>10000</v>
      </c>
      <c r="Q40" s="35">
        <v>10000</v>
      </c>
      <c r="R40" s="36">
        <v>10000</v>
      </c>
    </row>
    <row r="41" spans="1:18" ht="87.75" customHeight="1">
      <c r="A41" s="13" t="s">
        <v>34</v>
      </c>
      <c r="B41" s="13" t="s">
        <v>74</v>
      </c>
      <c r="C41" s="29"/>
      <c r="D41" s="29" t="s">
        <v>15</v>
      </c>
      <c r="E41" s="29" t="s">
        <v>28</v>
      </c>
      <c r="F41" s="29" t="s">
        <v>84</v>
      </c>
      <c r="G41" s="29" t="s">
        <v>58</v>
      </c>
      <c r="H41" s="29" t="s">
        <v>84</v>
      </c>
      <c r="I41" s="29" t="s">
        <v>39</v>
      </c>
      <c r="J41" s="29" t="s">
        <v>58</v>
      </c>
      <c r="K41" s="13"/>
      <c r="L41" s="30"/>
      <c r="M41" s="31">
        <f>SUM(M42:M43)+M44</f>
        <v>3950000</v>
      </c>
      <c r="N41" s="31">
        <f>SUM(N42:N43)+N44</f>
        <v>1004776.76</v>
      </c>
      <c r="O41" s="31">
        <f>SUM(O42:O43)+O44</f>
        <v>2924000</v>
      </c>
      <c r="P41" s="31">
        <f>SUM(P42:P43)+P44</f>
        <v>1000000</v>
      </c>
      <c r="Q41" s="31">
        <f>SUM(Q42:Q43)</f>
        <v>1000000</v>
      </c>
      <c r="R41" s="31">
        <f>SUM(R42:R43)</f>
        <v>1000000</v>
      </c>
    </row>
    <row r="42" spans="1:18" ht="63">
      <c r="A42" s="14"/>
      <c r="B42" s="24"/>
      <c r="C42" s="32" t="s">
        <v>113</v>
      </c>
      <c r="D42" s="32" t="s">
        <v>15</v>
      </c>
      <c r="E42" s="32" t="s">
        <v>28</v>
      </c>
      <c r="F42" s="32" t="s">
        <v>38</v>
      </c>
      <c r="G42" s="32" t="s">
        <v>78</v>
      </c>
      <c r="H42" s="32" t="s">
        <v>54</v>
      </c>
      <c r="I42" s="32" t="s">
        <v>39</v>
      </c>
      <c r="J42" s="32" t="s">
        <v>73</v>
      </c>
      <c r="K42" s="19" t="s">
        <v>122</v>
      </c>
      <c r="L42" s="33" t="s">
        <v>115</v>
      </c>
      <c r="M42" s="34">
        <v>700000</v>
      </c>
      <c r="N42" s="34"/>
      <c r="O42" s="35">
        <v>700000</v>
      </c>
      <c r="P42" s="35">
        <v>700000</v>
      </c>
      <c r="Q42" s="35">
        <v>700000</v>
      </c>
      <c r="R42" s="35">
        <v>700000</v>
      </c>
    </row>
    <row r="43" spans="1:18" ht="47.25">
      <c r="A43" s="14"/>
      <c r="B43" s="24"/>
      <c r="C43" s="32" t="s">
        <v>113</v>
      </c>
      <c r="D43" s="32" t="s">
        <v>15</v>
      </c>
      <c r="E43" s="32" t="s">
        <v>28</v>
      </c>
      <c r="F43" s="32" t="s">
        <v>57</v>
      </c>
      <c r="G43" s="32" t="s">
        <v>70</v>
      </c>
      <c r="H43" s="32" t="s">
        <v>54</v>
      </c>
      <c r="I43" s="32" t="s">
        <v>39</v>
      </c>
      <c r="J43" s="32" t="s">
        <v>75</v>
      </c>
      <c r="K43" s="19" t="s">
        <v>123</v>
      </c>
      <c r="L43" s="33" t="s">
        <v>115</v>
      </c>
      <c r="M43" s="63">
        <v>250000</v>
      </c>
      <c r="N43" s="34">
        <v>1004776.76</v>
      </c>
      <c r="O43" s="35">
        <v>1050000</v>
      </c>
      <c r="P43" s="35">
        <v>300000</v>
      </c>
      <c r="Q43" s="35">
        <v>300000</v>
      </c>
      <c r="R43" s="35">
        <v>300000</v>
      </c>
    </row>
    <row r="44" spans="1:18" ht="47.25">
      <c r="A44" s="14"/>
      <c r="B44" s="24"/>
      <c r="C44" s="32" t="s">
        <v>113</v>
      </c>
      <c r="D44" s="32" t="s">
        <v>15</v>
      </c>
      <c r="E44" s="32" t="s">
        <v>28</v>
      </c>
      <c r="F44" s="32" t="s">
        <v>57</v>
      </c>
      <c r="G44" s="32" t="s">
        <v>219</v>
      </c>
      <c r="H44" s="32" t="s">
        <v>54</v>
      </c>
      <c r="I44" s="32" t="s">
        <v>39</v>
      </c>
      <c r="J44" s="32" t="s">
        <v>75</v>
      </c>
      <c r="K44" s="19" t="s">
        <v>220</v>
      </c>
      <c r="L44" s="33" t="s">
        <v>115</v>
      </c>
      <c r="M44" s="64">
        <v>3000000</v>
      </c>
      <c r="N44" s="62"/>
      <c r="O44" s="35">
        <v>1174000</v>
      </c>
      <c r="P44" s="35"/>
      <c r="Q44" s="35"/>
      <c r="R44" s="35"/>
    </row>
    <row r="45" spans="1:18" ht="47.25">
      <c r="A45" s="13" t="s">
        <v>34</v>
      </c>
      <c r="B45" s="30" t="s">
        <v>77</v>
      </c>
      <c r="C45" s="29"/>
      <c r="D45" s="29" t="s">
        <v>15</v>
      </c>
      <c r="E45" s="29" t="s">
        <v>30</v>
      </c>
      <c r="F45" s="29" t="s">
        <v>84</v>
      </c>
      <c r="G45" s="29" t="s">
        <v>58</v>
      </c>
      <c r="H45" s="29" t="s">
        <v>84</v>
      </c>
      <c r="I45" s="29" t="s">
        <v>39</v>
      </c>
      <c r="J45" s="29" t="s">
        <v>58</v>
      </c>
      <c r="K45" s="13"/>
      <c r="L45" s="30"/>
      <c r="M45" s="31">
        <f>SUM(M46:M67)</f>
        <v>400000</v>
      </c>
      <c r="N45" s="31">
        <f>SUM(N46:N67)</f>
        <v>332984.64999999997</v>
      </c>
      <c r="O45" s="31">
        <f>SUM(O46:O67)</f>
        <v>400000</v>
      </c>
      <c r="P45" s="31">
        <f>SUM(P46:P61)+P62+P63+P64+P65+P66+P67+P69</f>
        <v>450000</v>
      </c>
      <c r="Q45" s="31">
        <f>SUM(Q46:Q61)+Q62+Q63+Q64+Q65+Q66+Q67+Q69</f>
        <v>500000</v>
      </c>
      <c r="R45" s="31">
        <f>SUM(R46:R61)+R62+R63+R64+R65+R66+R67+R69</f>
        <v>500000</v>
      </c>
    </row>
    <row r="46" spans="1:18" ht="63">
      <c r="A46" s="14"/>
      <c r="B46" s="24"/>
      <c r="C46" s="71" t="s">
        <v>174</v>
      </c>
      <c r="D46" s="71" t="s">
        <v>15</v>
      </c>
      <c r="E46" s="71" t="s">
        <v>30</v>
      </c>
      <c r="F46" s="71" t="s">
        <v>37</v>
      </c>
      <c r="G46" s="71" t="s">
        <v>78</v>
      </c>
      <c r="H46" s="71" t="s">
        <v>37</v>
      </c>
      <c r="I46" s="71" t="s">
        <v>39</v>
      </c>
      <c r="J46" s="71" t="s">
        <v>76</v>
      </c>
      <c r="K46" s="72" t="s">
        <v>162</v>
      </c>
      <c r="L46" s="73" t="s">
        <v>175</v>
      </c>
      <c r="M46" s="34"/>
      <c r="N46" s="34"/>
      <c r="O46" s="35"/>
      <c r="P46" s="35"/>
      <c r="Q46" s="35"/>
      <c r="R46" s="35"/>
    </row>
    <row r="47" spans="1:18" ht="41.25" customHeight="1">
      <c r="A47" s="14"/>
      <c r="B47" s="24"/>
      <c r="C47" s="71" t="s">
        <v>176</v>
      </c>
      <c r="D47" s="71" t="s">
        <v>15</v>
      </c>
      <c r="E47" s="71" t="s">
        <v>30</v>
      </c>
      <c r="F47" s="71" t="s">
        <v>37</v>
      </c>
      <c r="G47" s="71" t="s">
        <v>78</v>
      </c>
      <c r="H47" s="71" t="s">
        <v>37</v>
      </c>
      <c r="I47" s="71" t="s">
        <v>39</v>
      </c>
      <c r="J47" s="71" t="s">
        <v>76</v>
      </c>
      <c r="K47" s="72" t="s">
        <v>162</v>
      </c>
      <c r="L47" s="73" t="s">
        <v>177</v>
      </c>
      <c r="M47" s="34">
        <v>10000</v>
      </c>
      <c r="N47" s="34">
        <v>19240.07</v>
      </c>
      <c r="O47" s="35">
        <v>20000</v>
      </c>
      <c r="P47" s="35">
        <v>24000</v>
      </c>
      <c r="Q47" s="35">
        <v>40000</v>
      </c>
      <c r="R47" s="35">
        <v>40000</v>
      </c>
    </row>
    <row r="48" spans="1:18" ht="41.25" customHeight="1">
      <c r="A48" s="14"/>
      <c r="B48" s="24"/>
      <c r="C48" s="71" t="s">
        <v>174</v>
      </c>
      <c r="D48" s="71" t="s">
        <v>15</v>
      </c>
      <c r="E48" s="71" t="s">
        <v>30</v>
      </c>
      <c r="F48" s="71" t="s">
        <v>37</v>
      </c>
      <c r="G48" s="71" t="s">
        <v>157</v>
      </c>
      <c r="H48" s="71" t="s">
        <v>37</v>
      </c>
      <c r="I48" s="71" t="s">
        <v>39</v>
      </c>
      <c r="J48" s="71" t="s">
        <v>76</v>
      </c>
      <c r="K48" s="72" t="s">
        <v>163</v>
      </c>
      <c r="L48" s="73" t="s">
        <v>175</v>
      </c>
      <c r="M48" s="34">
        <v>3000</v>
      </c>
      <c r="N48" s="34">
        <v>4087.24</v>
      </c>
      <c r="O48" s="35">
        <v>4500</v>
      </c>
      <c r="P48" s="35">
        <v>5000</v>
      </c>
      <c r="Q48" s="35">
        <v>5000</v>
      </c>
      <c r="R48" s="35">
        <v>5000</v>
      </c>
    </row>
    <row r="49" spans="1:18" ht="36.75" customHeight="1">
      <c r="A49" s="14"/>
      <c r="B49" s="24"/>
      <c r="C49" s="71" t="s">
        <v>176</v>
      </c>
      <c r="D49" s="71" t="s">
        <v>15</v>
      </c>
      <c r="E49" s="71" t="s">
        <v>30</v>
      </c>
      <c r="F49" s="71" t="s">
        <v>37</v>
      </c>
      <c r="G49" s="71" t="s">
        <v>157</v>
      </c>
      <c r="H49" s="71" t="s">
        <v>37</v>
      </c>
      <c r="I49" s="71" t="s">
        <v>39</v>
      </c>
      <c r="J49" s="71" t="s">
        <v>76</v>
      </c>
      <c r="K49" s="72" t="s">
        <v>163</v>
      </c>
      <c r="L49" s="73" t="s">
        <v>177</v>
      </c>
      <c r="M49" s="34">
        <v>17000</v>
      </c>
      <c r="N49" s="34">
        <v>27445.07</v>
      </c>
      <c r="O49" s="35">
        <v>35000</v>
      </c>
      <c r="P49" s="35">
        <v>30000</v>
      </c>
      <c r="Q49" s="35">
        <v>35000</v>
      </c>
      <c r="R49" s="35">
        <v>35000</v>
      </c>
    </row>
    <row r="50" spans="1:18" ht="36.75" customHeight="1">
      <c r="A50" s="14"/>
      <c r="B50" s="24"/>
      <c r="C50" s="71" t="s">
        <v>174</v>
      </c>
      <c r="D50" s="71" t="s">
        <v>15</v>
      </c>
      <c r="E50" s="71" t="s">
        <v>30</v>
      </c>
      <c r="F50" s="71" t="s">
        <v>37</v>
      </c>
      <c r="G50" s="71" t="s">
        <v>158</v>
      </c>
      <c r="H50" s="71" t="s">
        <v>37</v>
      </c>
      <c r="I50" s="71" t="s">
        <v>39</v>
      </c>
      <c r="J50" s="71" t="s">
        <v>76</v>
      </c>
      <c r="K50" s="72" t="s">
        <v>164</v>
      </c>
      <c r="L50" s="73" t="s">
        <v>175</v>
      </c>
      <c r="M50" s="34">
        <v>50000</v>
      </c>
      <c r="N50" s="34">
        <v>24073.75</v>
      </c>
      <c r="O50" s="35">
        <v>28000</v>
      </c>
      <c r="P50" s="35">
        <v>35000</v>
      </c>
      <c r="Q50" s="35">
        <v>40000</v>
      </c>
      <c r="R50" s="35">
        <v>40000</v>
      </c>
    </row>
    <row r="51" spans="1:18" ht="36.75" customHeight="1">
      <c r="A51" s="14"/>
      <c r="B51" s="24"/>
      <c r="C51" s="71" t="s">
        <v>174</v>
      </c>
      <c r="D51" s="71" t="s">
        <v>15</v>
      </c>
      <c r="E51" s="71" t="s">
        <v>30</v>
      </c>
      <c r="F51" s="71" t="s">
        <v>37</v>
      </c>
      <c r="G51" s="71" t="s">
        <v>178</v>
      </c>
      <c r="H51" s="71" t="s">
        <v>37</v>
      </c>
      <c r="I51" s="71" t="s">
        <v>39</v>
      </c>
      <c r="J51" s="71" t="s">
        <v>76</v>
      </c>
      <c r="K51" s="72" t="s">
        <v>179</v>
      </c>
      <c r="L51" s="73" t="s">
        <v>175</v>
      </c>
      <c r="M51" s="34">
        <v>45000</v>
      </c>
      <c r="N51" s="34">
        <v>16000</v>
      </c>
      <c r="O51" s="35">
        <v>20000</v>
      </c>
      <c r="P51" s="35">
        <v>22000</v>
      </c>
      <c r="Q51" s="35">
        <v>30000</v>
      </c>
      <c r="R51" s="35">
        <v>30000</v>
      </c>
    </row>
    <row r="52" spans="1:18" ht="51" customHeight="1">
      <c r="A52" s="14"/>
      <c r="B52" s="24"/>
      <c r="C52" s="71" t="s">
        <v>174</v>
      </c>
      <c r="D52" s="71" t="s">
        <v>15</v>
      </c>
      <c r="E52" s="71" t="s">
        <v>30</v>
      </c>
      <c r="F52" s="71" t="s">
        <v>37</v>
      </c>
      <c r="G52" s="71" t="s">
        <v>180</v>
      </c>
      <c r="H52" s="71" t="s">
        <v>37</v>
      </c>
      <c r="I52" s="71" t="s">
        <v>39</v>
      </c>
      <c r="J52" s="71" t="s">
        <v>76</v>
      </c>
      <c r="K52" s="72" t="s">
        <v>181</v>
      </c>
      <c r="L52" s="73" t="s">
        <v>175</v>
      </c>
      <c r="M52" s="34">
        <v>36000</v>
      </c>
      <c r="N52" s="34">
        <v>15405.25</v>
      </c>
      <c r="O52" s="35">
        <v>20000</v>
      </c>
      <c r="P52" s="35"/>
      <c r="Q52" s="35"/>
      <c r="R52" s="35"/>
    </row>
    <row r="53" spans="1:18" s="58" customFormat="1" ht="63">
      <c r="A53" s="19"/>
      <c r="B53" s="24"/>
      <c r="C53" s="71" t="s">
        <v>174</v>
      </c>
      <c r="D53" s="71" t="s">
        <v>15</v>
      </c>
      <c r="E53" s="71" t="s">
        <v>30</v>
      </c>
      <c r="F53" s="71" t="s">
        <v>37</v>
      </c>
      <c r="G53" s="71" t="s">
        <v>182</v>
      </c>
      <c r="H53" s="71" t="s">
        <v>37</v>
      </c>
      <c r="I53" s="71" t="s">
        <v>39</v>
      </c>
      <c r="J53" s="71" t="s">
        <v>76</v>
      </c>
      <c r="K53" s="72" t="s">
        <v>183</v>
      </c>
      <c r="L53" s="73" t="s">
        <v>175</v>
      </c>
      <c r="M53" s="34">
        <v>15000</v>
      </c>
      <c r="N53" s="34">
        <v>500</v>
      </c>
      <c r="O53" s="35">
        <v>1500</v>
      </c>
      <c r="P53" s="35">
        <v>2000</v>
      </c>
      <c r="Q53" s="35">
        <v>5000</v>
      </c>
      <c r="R53" s="35">
        <v>5000</v>
      </c>
    </row>
    <row r="54" spans="1:18" s="58" customFormat="1" ht="78.75">
      <c r="A54" s="19"/>
      <c r="B54" s="24"/>
      <c r="C54" s="71" t="s">
        <v>174</v>
      </c>
      <c r="D54" s="71" t="s">
        <v>15</v>
      </c>
      <c r="E54" s="71" t="s">
        <v>30</v>
      </c>
      <c r="F54" s="71" t="s">
        <v>37</v>
      </c>
      <c r="G54" s="71" t="s">
        <v>184</v>
      </c>
      <c r="H54" s="71" t="s">
        <v>37</v>
      </c>
      <c r="I54" s="71" t="s">
        <v>39</v>
      </c>
      <c r="J54" s="71" t="s">
        <v>76</v>
      </c>
      <c r="K54" s="72" t="s">
        <v>185</v>
      </c>
      <c r="L54" s="73" t="s">
        <v>175</v>
      </c>
      <c r="M54" s="34">
        <v>2000</v>
      </c>
      <c r="N54" s="34">
        <v>2700</v>
      </c>
      <c r="O54" s="35">
        <v>3000</v>
      </c>
      <c r="P54" s="35">
        <v>3000</v>
      </c>
      <c r="Q54" s="35">
        <v>5000</v>
      </c>
      <c r="R54" s="35">
        <v>5000</v>
      </c>
    </row>
    <row r="55" spans="1:18" ht="56.25" customHeight="1">
      <c r="A55" s="14"/>
      <c r="B55" s="24"/>
      <c r="C55" s="71" t="s">
        <v>174</v>
      </c>
      <c r="D55" s="71" t="s">
        <v>15</v>
      </c>
      <c r="E55" s="71" t="s">
        <v>30</v>
      </c>
      <c r="F55" s="71" t="s">
        <v>37</v>
      </c>
      <c r="G55" s="71" t="s">
        <v>186</v>
      </c>
      <c r="H55" s="71" t="s">
        <v>37</v>
      </c>
      <c r="I55" s="71" t="s">
        <v>39</v>
      </c>
      <c r="J55" s="71" t="s">
        <v>76</v>
      </c>
      <c r="K55" s="72" t="s">
        <v>187</v>
      </c>
      <c r="L55" s="73" t="s">
        <v>175</v>
      </c>
      <c r="M55" s="34">
        <v>2000</v>
      </c>
      <c r="N55" s="34">
        <v>3500</v>
      </c>
      <c r="O55" s="35">
        <v>4500</v>
      </c>
      <c r="P55" s="35">
        <v>4000</v>
      </c>
      <c r="Q55" s="35">
        <v>8000</v>
      </c>
      <c r="R55" s="35">
        <v>8000</v>
      </c>
    </row>
    <row r="56" spans="1:18" ht="63">
      <c r="A56" s="14"/>
      <c r="B56" s="24"/>
      <c r="C56" s="71" t="s">
        <v>176</v>
      </c>
      <c r="D56" s="71" t="s">
        <v>15</v>
      </c>
      <c r="E56" s="71" t="s">
        <v>30</v>
      </c>
      <c r="F56" s="71" t="s">
        <v>37</v>
      </c>
      <c r="G56" s="71" t="s">
        <v>186</v>
      </c>
      <c r="H56" s="71" t="s">
        <v>37</v>
      </c>
      <c r="I56" s="71" t="s">
        <v>39</v>
      </c>
      <c r="J56" s="71" t="s">
        <v>76</v>
      </c>
      <c r="K56" s="72" t="s">
        <v>187</v>
      </c>
      <c r="L56" s="73" t="s">
        <v>177</v>
      </c>
      <c r="M56" s="34"/>
      <c r="N56" s="34"/>
      <c r="O56" s="35"/>
      <c r="P56" s="35"/>
      <c r="Q56" s="35"/>
      <c r="R56" s="35"/>
    </row>
    <row r="57" spans="1:18" ht="44.25" customHeight="1">
      <c r="A57" s="14"/>
      <c r="B57" s="24"/>
      <c r="C57" s="71" t="s">
        <v>174</v>
      </c>
      <c r="D57" s="71" t="s">
        <v>15</v>
      </c>
      <c r="E57" s="71" t="s">
        <v>30</v>
      </c>
      <c r="F57" s="71" t="s">
        <v>37</v>
      </c>
      <c r="G57" s="71" t="s">
        <v>159</v>
      </c>
      <c r="H57" s="71" t="s">
        <v>37</v>
      </c>
      <c r="I57" s="71" t="s">
        <v>39</v>
      </c>
      <c r="J57" s="71" t="s">
        <v>76</v>
      </c>
      <c r="K57" s="72" t="s">
        <v>165</v>
      </c>
      <c r="L57" s="73" t="s">
        <v>175</v>
      </c>
      <c r="M57" s="34">
        <v>15000</v>
      </c>
      <c r="N57" s="34">
        <v>49131.47</v>
      </c>
      <c r="O57" s="35">
        <v>55000</v>
      </c>
      <c r="P57" s="35">
        <v>50000</v>
      </c>
      <c r="Q57" s="35">
        <v>67000</v>
      </c>
      <c r="R57" s="35">
        <v>67000</v>
      </c>
    </row>
    <row r="58" spans="1:18" ht="63">
      <c r="A58" s="14"/>
      <c r="B58" s="24"/>
      <c r="C58" s="71" t="s">
        <v>176</v>
      </c>
      <c r="D58" s="71" t="s">
        <v>15</v>
      </c>
      <c r="E58" s="71" t="s">
        <v>30</v>
      </c>
      <c r="F58" s="71" t="s">
        <v>37</v>
      </c>
      <c r="G58" s="71" t="s">
        <v>159</v>
      </c>
      <c r="H58" s="71" t="s">
        <v>37</v>
      </c>
      <c r="I58" s="71" t="s">
        <v>39</v>
      </c>
      <c r="J58" s="71" t="s">
        <v>76</v>
      </c>
      <c r="K58" s="72" t="s">
        <v>165</v>
      </c>
      <c r="L58" s="73" t="s">
        <v>177</v>
      </c>
      <c r="M58" s="34"/>
      <c r="N58" s="34"/>
      <c r="O58" s="35"/>
      <c r="P58" s="35"/>
      <c r="Q58" s="35"/>
      <c r="R58" s="35"/>
    </row>
    <row r="59" spans="1:18" ht="63">
      <c r="A59" s="14"/>
      <c r="B59" s="24"/>
      <c r="C59" s="71" t="s">
        <v>174</v>
      </c>
      <c r="D59" s="71" t="s">
        <v>15</v>
      </c>
      <c r="E59" s="71" t="s">
        <v>30</v>
      </c>
      <c r="F59" s="71" t="s">
        <v>37</v>
      </c>
      <c r="G59" s="71" t="s">
        <v>160</v>
      </c>
      <c r="H59" s="71" t="s">
        <v>37</v>
      </c>
      <c r="I59" s="71" t="s">
        <v>39</v>
      </c>
      <c r="J59" s="71" t="s">
        <v>76</v>
      </c>
      <c r="K59" s="72" t="s">
        <v>166</v>
      </c>
      <c r="L59" s="73" t="s">
        <v>175</v>
      </c>
      <c r="M59" s="34">
        <v>139000</v>
      </c>
      <c r="N59" s="34">
        <v>142428.33</v>
      </c>
      <c r="O59" s="35">
        <v>175000</v>
      </c>
      <c r="P59" s="35">
        <v>185000</v>
      </c>
      <c r="Q59" s="35">
        <v>155000</v>
      </c>
      <c r="R59" s="35">
        <v>155000</v>
      </c>
    </row>
    <row r="60" spans="1:18" s="61" customFormat="1" ht="63">
      <c r="A60" s="59"/>
      <c r="B60" s="60"/>
      <c r="C60" s="71" t="s">
        <v>176</v>
      </c>
      <c r="D60" s="71" t="s">
        <v>15</v>
      </c>
      <c r="E60" s="71" t="s">
        <v>30</v>
      </c>
      <c r="F60" s="71" t="s">
        <v>37</v>
      </c>
      <c r="G60" s="71" t="s">
        <v>160</v>
      </c>
      <c r="H60" s="71" t="s">
        <v>37</v>
      </c>
      <c r="I60" s="71" t="s">
        <v>39</v>
      </c>
      <c r="J60" s="71" t="s">
        <v>76</v>
      </c>
      <c r="K60" s="72" t="s">
        <v>166</v>
      </c>
      <c r="L60" s="73" t="s">
        <v>177</v>
      </c>
      <c r="M60" s="34">
        <v>11000</v>
      </c>
      <c r="N60" s="34">
        <v>10576.98</v>
      </c>
      <c r="O60" s="42">
        <v>15000</v>
      </c>
      <c r="P60" s="42">
        <v>15000</v>
      </c>
      <c r="Q60" s="42">
        <v>15000</v>
      </c>
      <c r="R60" s="42">
        <v>15000</v>
      </c>
    </row>
    <row r="61" spans="1:18" ht="94.5">
      <c r="A61" s="14"/>
      <c r="B61" s="24"/>
      <c r="C61" s="71" t="s">
        <v>174</v>
      </c>
      <c r="D61" s="71" t="s">
        <v>15</v>
      </c>
      <c r="E61" s="71" t="s">
        <v>30</v>
      </c>
      <c r="F61" s="71" t="s">
        <v>37</v>
      </c>
      <c r="G61" s="71" t="s">
        <v>188</v>
      </c>
      <c r="H61" s="71" t="s">
        <v>37</v>
      </c>
      <c r="I61" s="71" t="s">
        <v>39</v>
      </c>
      <c r="J61" s="71" t="s">
        <v>76</v>
      </c>
      <c r="K61" s="72" t="s">
        <v>189</v>
      </c>
      <c r="L61" s="73" t="s">
        <v>175</v>
      </c>
      <c r="M61" s="63"/>
      <c r="N61" s="63"/>
      <c r="O61" s="35"/>
      <c r="P61" s="35">
        <v>30000</v>
      </c>
      <c r="Q61" s="35">
        <v>40000</v>
      </c>
      <c r="R61" s="35">
        <v>40000</v>
      </c>
    </row>
    <row r="62" spans="1:18" ht="47.25">
      <c r="A62" s="14"/>
      <c r="B62" s="24"/>
      <c r="C62" s="71" t="s">
        <v>176</v>
      </c>
      <c r="D62" s="71" t="s">
        <v>15</v>
      </c>
      <c r="E62" s="71" t="s">
        <v>30</v>
      </c>
      <c r="F62" s="71" t="s">
        <v>38</v>
      </c>
      <c r="G62" s="71" t="s">
        <v>43</v>
      </c>
      <c r="H62" s="71" t="s">
        <v>38</v>
      </c>
      <c r="I62" s="71" t="s">
        <v>39</v>
      </c>
      <c r="J62" s="71" t="s">
        <v>76</v>
      </c>
      <c r="K62" s="72" t="s">
        <v>194</v>
      </c>
      <c r="L62" s="73" t="s">
        <v>177</v>
      </c>
      <c r="M62" s="64">
        <v>15000</v>
      </c>
      <c r="N62" s="64">
        <v>9428.47</v>
      </c>
      <c r="O62" s="35">
        <v>10000</v>
      </c>
      <c r="P62" s="35">
        <v>10000</v>
      </c>
      <c r="Q62" s="35">
        <v>15000</v>
      </c>
      <c r="R62" s="35">
        <v>15000</v>
      </c>
    </row>
    <row r="63" spans="1:18" ht="47.25">
      <c r="A63" s="14"/>
      <c r="B63" s="24"/>
      <c r="C63" s="71" t="s">
        <v>117</v>
      </c>
      <c r="D63" s="71" t="s">
        <v>15</v>
      </c>
      <c r="E63" s="71" t="s">
        <v>30</v>
      </c>
      <c r="F63" s="71" t="s">
        <v>173</v>
      </c>
      <c r="G63" s="71" t="s">
        <v>195</v>
      </c>
      <c r="H63" s="71" t="s">
        <v>54</v>
      </c>
      <c r="I63" s="71" t="s">
        <v>39</v>
      </c>
      <c r="J63" s="71" t="s">
        <v>76</v>
      </c>
      <c r="K63" s="72" t="s">
        <v>196</v>
      </c>
      <c r="L63" s="73" t="s">
        <v>120</v>
      </c>
      <c r="M63" s="64">
        <v>25000</v>
      </c>
      <c r="N63" s="64"/>
      <c r="O63" s="35"/>
      <c r="P63" s="35">
        <v>25000</v>
      </c>
      <c r="Q63" s="35">
        <v>25000</v>
      </c>
      <c r="R63" s="35">
        <v>25000</v>
      </c>
    </row>
    <row r="64" spans="1:18" ht="31.5">
      <c r="A64" s="14"/>
      <c r="B64" s="24"/>
      <c r="C64" s="71" t="s">
        <v>117</v>
      </c>
      <c r="D64" s="71" t="s">
        <v>15</v>
      </c>
      <c r="E64" s="71" t="s">
        <v>30</v>
      </c>
      <c r="F64" s="71" t="s">
        <v>24</v>
      </c>
      <c r="G64" s="71" t="s">
        <v>197</v>
      </c>
      <c r="H64" s="71" t="s">
        <v>54</v>
      </c>
      <c r="I64" s="71" t="s">
        <v>39</v>
      </c>
      <c r="J64" s="71" t="s">
        <v>76</v>
      </c>
      <c r="K64" s="72" t="s">
        <v>198</v>
      </c>
      <c r="L64" s="73" t="s">
        <v>120</v>
      </c>
      <c r="M64" s="64"/>
      <c r="N64" s="64"/>
      <c r="O64" s="35"/>
      <c r="P64" s="35"/>
      <c r="Q64" s="35"/>
      <c r="R64" s="35"/>
    </row>
    <row r="65" spans="1:18" ht="47.25">
      <c r="A65" s="14"/>
      <c r="B65" s="24"/>
      <c r="C65" s="71" t="s">
        <v>62</v>
      </c>
      <c r="D65" s="71" t="s">
        <v>15</v>
      </c>
      <c r="E65" s="71" t="s">
        <v>30</v>
      </c>
      <c r="F65" s="71" t="s">
        <v>24</v>
      </c>
      <c r="G65" s="71" t="s">
        <v>161</v>
      </c>
      <c r="H65" s="71" t="s">
        <v>37</v>
      </c>
      <c r="I65" s="71" t="s">
        <v>39</v>
      </c>
      <c r="J65" s="71" t="s">
        <v>76</v>
      </c>
      <c r="K65" s="72" t="s">
        <v>190</v>
      </c>
      <c r="L65" s="73" t="s">
        <v>191</v>
      </c>
      <c r="M65" s="64">
        <v>1000</v>
      </c>
      <c r="N65" s="64">
        <v>1000</v>
      </c>
      <c r="O65" s="35">
        <v>1000</v>
      </c>
      <c r="P65" s="35">
        <v>5000</v>
      </c>
      <c r="Q65" s="35">
        <v>8000</v>
      </c>
      <c r="R65" s="35">
        <v>8000</v>
      </c>
    </row>
    <row r="66" spans="1:18" ht="47.25">
      <c r="A66" s="14"/>
      <c r="B66" s="24"/>
      <c r="C66" s="71" t="s">
        <v>117</v>
      </c>
      <c r="D66" s="71" t="s">
        <v>15</v>
      </c>
      <c r="E66" s="71" t="s">
        <v>30</v>
      </c>
      <c r="F66" s="71" t="s">
        <v>24</v>
      </c>
      <c r="G66" s="71" t="s">
        <v>161</v>
      </c>
      <c r="H66" s="71" t="s">
        <v>37</v>
      </c>
      <c r="I66" s="71" t="s">
        <v>39</v>
      </c>
      <c r="J66" s="71" t="s">
        <v>76</v>
      </c>
      <c r="K66" s="72" t="s">
        <v>190</v>
      </c>
      <c r="L66" s="73" t="s">
        <v>120</v>
      </c>
      <c r="M66" s="64">
        <v>14000</v>
      </c>
      <c r="N66" s="64">
        <v>7468.02</v>
      </c>
      <c r="O66" s="35">
        <v>7500</v>
      </c>
      <c r="P66" s="35">
        <v>5000</v>
      </c>
      <c r="Q66" s="35">
        <v>7000</v>
      </c>
      <c r="R66" s="35">
        <v>7000</v>
      </c>
    </row>
    <row r="67" spans="1:18" ht="47.25">
      <c r="A67" s="14"/>
      <c r="B67" s="24"/>
      <c r="C67" s="71" t="s">
        <v>36</v>
      </c>
      <c r="D67" s="71" t="s">
        <v>15</v>
      </c>
      <c r="E67" s="71" t="s">
        <v>30</v>
      </c>
      <c r="F67" s="71" t="s">
        <v>24</v>
      </c>
      <c r="G67" s="71" t="s">
        <v>192</v>
      </c>
      <c r="H67" s="71" t="s">
        <v>54</v>
      </c>
      <c r="I67" s="71" t="s">
        <v>39</v>
      </c>
      <c r="J67" s="71" t="s">
        <v>76</v>
      </c>
      <c r="K67" s="72" t="s">
        <v>193</v>
      </c>
      <c r="L67" s="73" t="s">
        <v>41</v>
      </c>
      <c r="M67" s="64"/>
      <c r="N67" s="64"/>
      <c r="O67" s="35"/>
      <c r="P67" s="35"/>
      <c r="Q67" s="35"/>
      <c r="R67" s="35"/>
    </row>
    <row r="68" spans="1:18" ht="47.25">
      <c r="A68" s="13" t="s">
        <v>34</v>
      </c>
      <c r="B68" s="30" t="s">
        <v>201</v>
      </c>
      <c r="C68" s="29"/>
      <c r="D68" s="29" t="s">
        <v>15</v>
      </c>
      <c r="E68" s="29" t="s">
        <v>31</v>
      </c>
      <c r="F68" s="29" t="s">
        <v>84</v>
      </c>
      <c r="G68" s="29" t="s">
        <v>58</v>
      </c>
      <c r="H68" s="29" t="s">
        <v>84</v>
      </c>
      <c r="I68" s="29" t="s">
        <v>39</v>
      </c>
      <c r="J68" s="29" t="s">
        <v>199</v>
      </c>
      <c r="K68" s="13"/>
      <c r="L68" s="30"/>
      <c r="M68" s="31">
        <f>M69+M70</f>
        <v>0</v>
      </c>
      <c r="N68" s="31">
        <f>N69+N70</f>
        <v>4890.73</v>
      </c>
      <c r="O68" s="31">
        <f>O69+O70</f>
        <v>0</v>
      </c>
      <c r="P68" s="31">
        <f>P69</f>
        <v>0</v>
      </c>
      <c r="Q68" s="31">
        <f>Q69</f>
        <v>0</v>
      </c>
      <c r="R68" s="31">
        <f>R69</f>
        <v>0</v>
      </c>
    </row>
    <row r="69" spans="1:18" ht="31.5">
      <c r="A69" s="14"/>
      <c r="B69" s="24"/>
      <c r="C69" s="32" t="s">
        <v>117</v>
      </c>
      <c r="D69" s="32" t="s">
        <v>15</v>
      </c>
      <c r="E69" s="32" t="s">
        <v>31</v>
      </c>
      <c r="F69" s="32" t="s">
        <v>37</v>
      </c>
      <c r="G69" s="32" t="s">
        <v>55</v>
      </c>
      <c r="H69" s="32" t="s">
        <v>54</v>
      </c>
      <c r="I69" s="32" t="s">
        <v>39</v>
      </c>
      <c r="J69" s="32" t="s">
        <v>199</v>
      </c>
      <c r="K69" s="72" t="s">
        <v>200</v>
      </c>
      <c r="L69" s="33" t="s">
        <v>120</v>
      </c>
      <c r="M69" s="64"/>
      <c r="N69" s="64">
        <v>-5109.27</v>
      </c>
      <c r="O69" s="35">
        <v>-10000</v>
      </c>
      <c r="P69" s="35"/>
      <c r="Q69" s="35"/>
      <c r="R69" s="35"/>
    </row>
    <row r="70" spans="1:18" ht="31.5">
      <c r="A70" s="14"/>
      <c r="B70" s="24"/>
      <c r="C70" s="32" t="s">
        <v>117</v>
      </c>
      <c r="D70" s="32" t="s">
        <v>15</v>
      </c>
      <c r="E70" s="32" t="s">
        <v>31</v>
      </c>
      <c r="F70" s="32" t="s">
        <v>29</v>
      </c>
      <c r="G70" s="32" t="s">
        <v>45</v>
      </c>
      <c r="H70" s="32" t="s">
        <v>54</v>
      </c>
      <c r="I70" s="32" t="s">
        <v>39</v>
      </c>
      <c r="J70" s="32" t="s">
        <v>102</v>
      </c>
      <c r="K70" s="72" t="s">
        <v>221</v>
      </c>
      <c r="L70" s="33" t="s">
        <v>120</v>
      </c>
      <c r="M70" s="64"/>
      <c r="N70" s="64">
        <v>10000</v>
      </c>
      <c r="O70" s="35">
        <v>10000</v>
      </c>
      <c r="P70" s="35"/>
      <c r="Q70" s="35"/>
      <c r="R70" s="35"/>
    </row>
    <row r="71" spans="1:18" ht="43.5" customHeight="1">
      <c r="A71" s="11" t="s">
        <v>83</v>
      </c>
      <c r="B71" s="11"/>
      <c r="C71" s="12"/>
      <c r="D71" s="12" t="s">
        <v>16</v>
      </c>
      <c r="E71" s="12" t="s">
        <v>84</v>
      </c>
      <c r="F71" s="12" t="s">
        <v>84</v>
      </c>
      <c r="G71" s="12" t="s">
        <v>58</v>
      </c>
      <c r="H71" s="12" t="s">
        <v>84</v>
      </c>
      <c r="I71" s="12" t="s">
        <v>39</v>
      </c>
      <c r="J71" s="12" t="s">
        <v>58</v>
      </c>
      <c r="K71" s="11"/>
      <c r="L71" s="9"/>
      <c r="M71" s="20">
        <f>M72+M76+M99+M109+M114+M116</f>
        <v>227363111.30999997</v>
      </c>
      <c r="N71" s="20">
        <f>N72+N76+N99+N109+N114+N116</f>
        <v>174146692.31</v>
      </c>
      <c r="O71" s="20">
        <f>O72+O76+O99+O109+O114+O116</f>
        <v>227149122.32999998</v>
      </c>
      <c r="P71" s="20">
        <f>P72+P76+P99+P109+P114</f>
        <v>192851853.26999998</v>
      </c>
      <c r="Q71" s="20">
        <f>Q72+Q76+Q99+Q109+Q114</f>
        <v>167911256.32</v>
      </c>
      <c r="R71" s="20">
        <f>R72+R76+R99+R109+R114</f>
        <v>177825245.94</v>
      </c>
    </row>
    <row r="72" spans="1:18" s="49" customFormat="1" ht="94.5">
      <c r="A72" s="46" t="s">
        <v>85</v>
      </c>
      <c r="B72" s="46" t="s">
        <v>86</v>
      </c>
      <c r="C72" s="47"/>
      <c r="D72" s="47" t="s">
        <v>16</v>
      </c>
      <c r="E72" s="47" t="s">
        <v>38</v>
      </c>
      <c r="F72" s="47" t="s">
        <v>24</v>
      </c>
      <c r="G72" s="47" t="s">
        <v>58</v>
      </c>
      <c r="H72" s="47" t="s">
        <v>84</v>
      </c>
      <c r="I72" s="47" t="s">
        <v>39</v>
      </c>
      <c r="J72" s="47" t="s">
        <v>102</v>
      </c>
      <c r="K72" s="46"/>
      <c r="L72" s="46"/>
      <c r="M72" s="48">
        <f aca="true" t="shared" si="8" ref="M72:R72">SUM(M73:M75)</f>
        <v>51298391</v>
      </c>
      <c r="N72" s="48">
        <f t="shared" si="8"/>
        <v>43336861</v>
      </c>
      <c r="O72" s="48">
        <f t="shared" si="8"/>
        <v>51298391</v>
      </c>
      <c r="P72" s="48">
        <f t="shared" si="8"/>
        <v>49531840</v>
      </c>
      <c r="Q72" s="48">
        <f t="shared" si="8"/>
        <v>23381000</v>
      </c>
      <c r="R72" s="48">
        <f t="shared" si="8"/>
        <v>27064000</v>
      </c>
    </row>
    <row r="73" spans="1:18" ht="47.25">
      <c r="A73" s="14"/>
      <c r="B73" s="14"/>
      <c r="C73" s="15" t="s">
        <v>124</v>
      </c>
      <c r="D73" s="15" t="s">
        <v>16</v>
      </c>
      <c r="E73" s="15" t="s">
        <v>38</v>
      </c>
      <c r="F73" s="15" t="s">
        <v>29</v>
      </c>
      <c r="G73" s="15" t="s">
        <v>87</v>
      </c>
      <c r="H73" s="15" t="s">
        <v>54</v>
      </c>
      <c r="I73" s="15" t="s">
        <v>39</v>
      </c>
      <c r="J73" s="15" t="s">
        <v>102</v>
      </c>
      <c r="K73" s="19" t="s">
        <v>125</v>
      </c>
      <c r="L73" s="19" t="s">
        <v>126</v>
      </c>
      <c r="M73" s="21">
        <v>42471000</v>
      </c>
      <c r="N73" s="21">
        <v>35392500</v>
      </c>
      <c r="O73" s="21">
        <v>42471000</v>
      </c>
      <c r="P73" s="21">
        <v>44779000</v>
      </c>
      <c r="Q73" s="21">
        <v>23381000</v>
      </c>
      <c r="R73" s="21">
        <v>27064000</v>
      </c>
    </row>
    <row r="74" spans="1:18" ht="47.25">
      <c r="A74" s="14"/>
      <c r="B74" s="14"/>
      <c r="C74" s="15" t="s">
        <v>124</v>
      </c>
      <c r="D74" s="15" t="s">
        <v>16</v>
      </c>
      <c r="E74" s="15" t="s">
        <v>38</v>
      </c>
      <c r="F74" s="15" t="s">
        <v>29</v>
      </c>
      <c r="G74" s="15" t="s">
        <v>88</v>
      </c>
      <c r="H74" s="15" t="s">
        <v>54</v>
      </c>
      <c r="I74" s="15" t="s">
        <v>39</v>
      </c>
      <c r="J74" s="15" t="s">
        <v>102</v>
      </c>
      <c r="K74" s="19" t="s">
        <v>127</v>
      </c>
      <c r="L74" s="19" t="s">
        <v>126</v>
      </c>
      <c r="M74" s="21">
        <v>8827391</v>
      </c>
      <c r="N74" s="21">
        <v>7944361</v>
      </c>
      <c r="O74" s="21">
        <v>8827391</v>
      </c>
      <c r="P74" s="21">
        <v>4752840</v>
      </c>
      <c r="Q74" s="21"/>
      <c r="R74" s="21"/>
    </row>
    <row r="75" spans="1:18" ht="78.75">
      <c r="A75" s="14"/>
      <c r="B75" s="16"/>
      <c r="C75" s="15" t="s">
        <v>124</v>
      </c>
      <c r="D75" s="15" t="s">
        <v>16</v>
      </c>
      <c r="E75" s="15" t="s">
        <v>38</v>
      </c>
      <c r="F75" s="15" t="s">
        <v>29</v>
      </c>
      <c r="G75" s="15" t="s">
        <v>202</v>
      </c>
      <c r="H75" s="15" t="s">
        <v>54</v>
      </c>
      <c r="I75" s="15" t="s">
        <v>39</v>
      </c>
      <c r="J75" s="15" t="s">
        <v>102</v>
      </c>
      <c r="K75" s="19" t="s">
        <v>203</v>
      </c>
      <c r="L75" s="19" t="s">
        <v>126</v>
      </c>
      <c r="M75" s="21"/>
      <c r="N75" s="21"/>
      <c r="O75" s="21"/>
      <c r="P75" s="21"/>
      <c r="Q75" s="21"/>
      <c r="R75" s="21"/>
    </row>
    <row r="76" spans="1:18" s="49" customFormat="1" ht="94.5">
      <c r="A76" s="46" t="s">
        <v>85</v>
      </c>
      <c r="B76" s="46" t="s">
        <v>89</v>
      </c>
      <c r="C76" s="47"/>
      <c r="D76" s="47" t="s">
        <v>16</v>
      </c>
      <c r="E76" s="47" t="s">
        <v>38</v>
      </c>
      <c r="F76" s="47" t="s">
        <v>33</v>
      </c>
      <c r="G76" s="47" t="s">
        <v>58</v>
      </c>
      <c r="H76" s="47" t="s">
        <v>84</v>
      </c>
      <c r="I76" s="47" t="s">
        <v>39</v>
      </c>
      <c r="J76" s="47" t="s">
        <v>102</v>
      </c>
      <c r="K76" s="46"/>
      <c r="L76" s="46"/>
      <c r="M76" s="48">
        <f aca="true" t="shared" si="9" ref="M76:R76">SUM(M77:M98)</f>
        <v>32326845.25</v>
      </c>
      <c r="N76" s="48">
        <f t="shared" si="9"/>
        <v>28562102.55</v>
      </c>
      <c r="O76" s="48">
        <f t="shared" si="9"/>
        <v>32112856.27</v>
      </c>
      <c r="P76" s="48">
        <f t="shared" si="9"/>
        <v>9025852.17</v>
      </c>
      <c r="Q76" s="48">
        <f t="shared" si="9"/>
        <v>7438624.220000001</v>
      </c>
      <c r="R76" s="48">
        <f t="shared" si="9"/>
        <v>12447418.84</v>
      </c>
    </row>
    <row r="77" spans="1:18" ht="57" customHeight="1">
      <c r="A77" s="14"/>
      <c r="B77" s="16"/>
      <c r="C77" s="15" t="s">
        <v>117</v>
      </c>
      <c r="D77" s="15" t="s">
        <v>16</v>
      </c>
      <c r="E77" s="15" t="s">
        <v>38</v>
      </c>
      <c r="F77" s="15" t="s">
        <v>33</v>
      </c>
      <c r="G77" s="15" t="s">
        <v>90</v>
      </c>
      <c r="H77" s="15" t="s">
        <v>54</v>
      </c>
      <c r="I77" s="15" t="s">
        <v>39</v>
      </c>
      <c r="J77" s="15" t="s">
        <v>102</v>
      </c>
      <c r="K77" s="19" t="s">
        <v>133</v>
      </c>
      <c r="L77" s="33" t="s">
        <v>120</v>
      </c>
      <c r="M77" s="21"/>
      <c r="N77" s="21"/>
      <c r="O77" s="21"/>
      <c r="P77" s="22"/>
      <c r="Q77" s="22"/>
      <c r="R77" s="22"/>
    </row>
    <row r="78" spans="1:18" ht="57" customHeight="1">
      <c r="A78" s="14"/>
      <c r="B78" s="16"/>
      <c r="C78" s="15" t="s">
        <v>117</v>
      </c>
      <c r="D78" s="15" t="s">
        <v>16</v>
      </c>
      <c r="E78" s="15" t="s">
        <v>38</v>
      </c>
      <c r="F78" s="15" t="s">
        <v>80</v>
      </c>
      <c r="G78" s="15" t="s">
        <v>222</v>
      </c>
      <c r="H78" s="15" t="s">
        <v>54</v>
      </c>
      <c r="I78" s="15" t="s">
        <v>39</v>
      </c>
      <c r="J78" s="15" t="s">
        <v>102</v>
      </c>
      <c r="K78" s="19" t="s">
        <v>223</v>
      </c>
      <c r="L78" s="33" t="s">
        <v>120</v>
      </c>
      <c r="M78" s="21"/>
      <c r="N78" s="21"/>
      <c r="O78" s="21"/>
      <c r="P78" s="22"/>
      <c r="Q78" s="22"/>
      <c r="R78" s="22"/>
    </row>
    <row r="79" spans="1:18" ht="71.25" customHeight="1">
      <c r="A79" s="14"/>
      <c r="B79" s="16"/>
      <c r="C79" s="15" t="s">
        <v>117</v>
      </c>
      <c r="D79" s="15" t="s">
        <v>16</v>
      </c>
      <c r="E79" s="15" t="s">
        <v>38</v>
      </c>
      <c r="F79" s="15" t="s">
        <v>33</v>
      </c>
      <c r="G79" s="15" t="s">
        <v>135</v>
      </c>
      <c r="H79" s="15" t="s">
        <v>54</v>
      </c>
      <c r="I79" s="15" t="s">
        <v>39</v>
      </c>
      <c r="J79" s="15" t="s">
        <v>102</v>
      </c>
      <c r="K79" s="19" t="s">
        <v>134</v>
      </c>
      <c r="L79" s="33" t="s">
        <v>120</v>
      </c>
      <c r="M79" s="21">
        <v>7509922</v>
      </c>
      <c r="N79" s="21">
        <v>7295933.02</v>
      </c>
      <c r="O79" s="21">
        <v>7295933.02</v>
      </c>
      <c r="P79" s="22">
        <v>5632051</v>
      </c>
      <c r="Q79" s="22">
        <v>3754700</v>
      </c>
      <c r="R79" s="22">
        <v>7509401</v>
      </c>
    </row>
    <row r="80" spans="1:18" ht="71.25" customHeight="1">
      <c r="A80" s="14"/>
      <c r="B80" s="16"/>
      <c r="C80" s="15" t="s">
        <v>131</v>
      </c>
      <c r="D80" s="15" t="s">
        <v>16</v>
      </c>
      <c r="E80" s="15" t="s">
        <v>38</v>
      </c>
      <c r="F80" s="15" t="s">
        <v>80</v>
      </c>
      <c r="G80" s="15" t="s">
        <v>204</v>
      </c>
      <c r="H80" s="15" t="s">
        <v>54</v>
      </c>
      <c r="I80" s="15" t="s">
        <v>39</v>
      </c>
      <c r="J80" s="15" t="s">
        <v>102</v>
      </c>
      <c r="K80" s="19" t="s">
        <v>205</v>
      </c>
      <c r="L80" s="33" t="s">
        <v>140</v>
      </c>
      <c r="M80" s="21"/>
      <c r="N80" s="74"/>
      <c r="O80" s="21"/>
      <c r="P80" s="22"/>
      <c r="Q80" s="22"/>
      <c r="R80" s="22"/>
    </row>
    <row r="81" spans="1:18" ht="71.25" customHeight="1">
      <c r="A81" s="14"/>
      <c r="B81" s="16"/>
      <c r="C81" s="15" t="s">
        <v>131</v>
      </c>
      <c r="D81" s="15" t="s">
        <v>16</v>
      </c>
      <c r="E81" s="15" t="s">
        <v>38</v>
      </c>
      <c r="F81" s="15" t="s">
        <v>80</v>
      </c>
      <c r="G81" s="15" t="s">
        <v>206</v>
      </c>
      <c r="H81" s="15" t="s">
        <v>54</v>
      </c>
      <c r="I81" s="15" t="s">
        <v>39</v>
      </c>
      <c r="J81" s="15" t="s">
        <v>102</v>
      </c>
      <c r="K81" s="19" t="s">
        <v>207</v>
      </c>
      <c r="L81" s="33" t="s">
        <v>140</v>
      </c>
      <c r="M81" s="21">
        <v>2197745</v>
      </c>
      <c r="N81" s="74">
        <v>1179885.21</v>
      </c>
      <c r="O81" s="21">
        <v>2197745</v>
      </c>
      <c r="P81" s="22">
        <v>2353224.72</v>
      </c>
      <c r="Q81" s="22">
        <v>2353224.72</v>
      </c>
      <c r="R81" s="22">
        <v>2254949.4</v>
      </c>
    </row>
    <row r="82" spans="1:18" ht="33" customHeight="1">
      <c r="A82" s="14"/>
      <c r="B82" s="16"/>
      <c r="C82" s="15" t="s">
        <v>117</v>
      </c>
      <c r="D82" s="15" t="s">
        <v>16</v>
      </c>
      <c r="E82" s="15" t="s">
        <v>38</v>
      </c>
      <c r="F82" s="15" t="s">
        <v>80</v>
      </c>
      <c r="G82" s="15" t="s">
        <v>167</v>
      </c>
      <c r="H82" s="15" t="s">
        <v>54</v>
      </c>
      <c r="I82" s="15" t="s">
        <v>39</v>
      </c>
      <c r="J82" s="15" t="s">
        <v>102</v>
      </c>
      <c r="K82" s="19" t="s">
        <v>168</v>
      </c>
      <c r="L82" s="33" t="s">
        <v>120</v>
      </c>
      <c r="M82" s="21">
        <v>14966130.84</v>
      </c>
      <c r="N82" s="74">
        <v>14950048.74</v>
      </c>
      <c r="O82" s="21">
        <v>14966130.84</v>
      </c>
      <c r="P82" s="22">
        <v>49500</v>
      </c>
      <c r="Q82" s="22"/>
      <c r="R82" s="22"/>
    </row>
    <row r="83" spans="1:18" ht="50.25" customHeight="1">
      <c r="A83" s="14"/>
      <c r="B83" s="16"/>
      <c r="C83" s="15" t="s">
        <v>117</v>
      </c>
      <c r="D83" s="15" t="s">
        <v>16</v>
      </c>
      <c r="E83" s="15" t="s">
        <v>38</v>
      </c>
      <c r="F83" s="15" t="s">
        <v>80</v>
      </c>
      <c r="G83" s="15" t="s">
        <v>216</v>
      </c>
      <c r="H83" s="15" t="s">
        <v>54</v>
      </c>
      <c r="I83" s="15" t="s">
        <v>39</v>
      </c>
      <c r="J83" s="15" t="s">
        <v>102</v>
      </c>
      <c r="K83" s="19" t="s">
        <v>217</v>
      </c>
      <c r="L83" s="33" t="s">
        <v>120</v>
      </c>
      <c r="M83" s="21"/>
      <c r="N83" s="21"/>
      <c r="O83" s="65"/>
      <c r="P83" s="22"/>
      <c r="Q83" s="22">
        <v>375222.15</v>
      </c>
      <c r="R83" s="22"/>
    </row>
    <row r="84" spans="1:18" ht="53.25" customHeight="1">
      <c r="A84" s="14"/>
      <c r="B84" s="16"/>
      <c r="C84" s="15" t="s">
        <v>117</v>
      </c>
      <c r="D84" s="15" t="s">
        <v>16</v>
      </c>
      <c r="E84" s="15" t="s">
        <v>38</v>
      </c>
      <c r="F84" s="15" t="s">
        <v>80</v>
      </c>
      <c r="G84" s="15" t="s">
        <v>97</v>
      </c>
      <c r="H84" s="15" t="s">
        <v>54</v>
      </c>
      <c r="I84" s="15" t="s">
        <v>39</v>
      </c>
      <c r="J84" s="15" t="s">
        <v>102</v>
      </c>
      <c r="K84" s="19" t="s">
        <v>136</v>
      </c>
      <c r="L84" s="33" t="s">
        <v>120</v>
      </c>
      <c r="M84" s="21"/>
      <c r="N84" s="21"/>
      <c r="O84" s="21"/>
      <c r="P84" s="22"/>
      <c r="Q84" s="22"/>
      <c r="R84" s="22"/>
    </row>
    <row r="85" spans="1:18" ht="45.75" customHeight="1">
      <c r="A85" s="14"/>
      <c r="B85" s="16"/>
      <c r="C85" s="15" t="s">
        <v>117</v>
      </c>
      <c r="D85" s="15" t="s">
        <v>16</v>
      </c>
      <c r="E85" s="15" t="s">
        <v>38</v>
      </c>
      <c r="F85" s="15" t="s">
        <v>80</v>
      </c>
      <c r="G85" s="15" t="s">
        <v>100</v>
      </c>
      <c r="H85" s="15" t="s">
        <v>54</v>
      </c>
      <c r="I85" s="15" t="s">
        <v>39</v>
      </c>
      <c r="J85" s="15" t="s">
        <v>102</v>
      </c>
      <c r="K85" s="19" t="s">
        <v>137</v>
      </c>
      <c r="L85" s="33" t="s">
        <v>120</v>
      </c>
      <c r="M85" s="21">
        <v>367078.5</v>
      </c>
      <c r="N85" s="21">
        <v>367078.5</v>
      </c>
      <c r="O85" s="21">
        <v>367078.5</v>
      </c>
      <c r="P85" s="22">
        <v>181207.51</v>
      </c>
      <c r="Q85" s="22">
        <v>181207.51</v>
      </c>
      <c r="R85" s="22">
        <v>181207.51</v>
      </c>
    </row>
    <row r="86" spans="1:18" ht="45.75" customHeight="1">
      <c r="A86" s="14"/>
      <c r="B86" s="16"/>
      <c r="C86" s="15" t="s">
        <v>117</v>
      </c>
      <c r="D86" s="15" t="s">
        <v>16</v>
      </c>
      <c r="E86" s="15" t="s">
        <v>38</v>
      </c>
      <c r="F86" s="15" t="s">
        <v>80</v>
      </c>
      <c r="G86" s="15" t="s">
        <v>237</v>
      </c>
      <c r="H86" s="15" t="s">
        <v>54</v>
      </c>
      <c r="I86" s="15" t="s">
        <v>39</v>
      </c>
      <c r="J86" s="15" t="s">
        <v>102</v>
      </c>
      <c r="K86" s="19" t="s">
        <v>238</v>
      </c>
      <c r="L86" s="33" t="s">
        <v>120</v>
      </c>
      <c r="M86" s="21"/>
      <c r="N86" s="21"/>
      <c r="O86" s="21"/>
      <c r="P86" s="22"/>
      <c r="Q86" s="22"/>
      <c r="R86" s="22">
        <v>1790289.09</v>
      </c>
    </row>
    <row r="87" spans="1:18" ht="39" customHeight="1">
      <c r="A87" s="14"/>
      <c r="B87" s="16"/>
      <c r="C87" s="15" t="s">
        <v>117</v>
      </c>
      <c r="D87" s="15" t="s">
        <v>16</v>
      </c>
      <c r="E87" s="15" t="s">
        <v>38</v>
      </c>
      <c r="F87" s="15" t="s">
        <v>80</v>
      </c>
      <c r="G87" s="15" t="s">
        <v>94</v>
      </c>
      <c r="H87" s="15" t="s">
        <v>54</v>
      </c>
      <c r="I87" s="15" t="s">
        <v>39</v>
      </c>
      <c r="J87" s="15" t="s">
        <v>102</v>
      </c>
      <c r="K87" s="19" t="s">
        <v>138</v>
      </c>
      <c r="L87" s="33" t="s">
        <v>120</v>
      </c>
      <c r="M87" s="21">
        <v>177471</v>
      </c>
      <c r="N87" s="21">
        <v>177471</v>
      </c>
      <c r="O87" s="21">
        <v>177471</v>
      </c>
      <c r="P87" s="22">
        <v>62698</v>
      </c>
      <c r="Q87" s="22">
        <v>62698</v>
      </c>
      <c r="R87" s="22"/>
    </row>
    <row r="88" spans="1:18" ht="51" customHeight="1">
      <c r="A88" s="14"/>
      <c r="B88" s="14"/>
      <c r="C88" s="15" t="s">
        <v>117</v>
      </c>
      <c r="D88" s="15" t="s">
        <v>16</v>
      </c>
      <c r="E88" s="15" t="s">
        <v>38</v>
      </c>
      <c r="F88" s="15" t="s">
        <v>132</v>
      </c>
      <c r="G88" s="15" t="s">
        <v>128</v>
      </c>
      <c r="H88" s="15" t="s">
        <v>54</v>
      </c>
      <c r="I88" s="15" t="s">
        <v>39</v>
      </c>
      <c r="J88" s="15" t="s">
        <v>102</v>
      </c>
      <c r="K88" s="19" t="s">
        <v>139</v>
      </c>
      <c r="L88" s="33" t="s">
        <v>120</v>
      </c>
      <c r="M88" s="21">
        <v>3609989.36</v>
      </c>
      <c r="N88" s="21">
        <v>1856391.96</v>
      </c>
      <c r="O88" s="21">
        <v>3609989.36</v>
      </c>
      <c r="P88" s="22"/>
      <c r="Q88" s="22"/>
      <c r="R88" s="22"/>
    </row>
    <row r="89" spans="1:18" ht="42.75" customHeight="1">
      <c r="A89" s="14"/>
      <c r="B89" s="16"/>
      <c r="C89" s="15" t="s">
        <v>131</v>
      </c>
      <c r="D89" s="15" t="s">
        <v>16</v>
      </c>
      <c r="E89" s="15" t="s">
        <v>38</v>
      </c>
      <c r="F89" s="15" t="s">
        <v>132</v>
      </c>
      <c r="G89" s="15" t="s">
        <v>128</v>
      </c>
      <c r="H89" s="15" t="s">
        <v>54</v>
      </c>
      <c r="I89" s="15" t="s">
        <v>39</v>
      </c>
      <c r="J89" s="15" t="s">
        <v>102</v>
      </c>
      <c r="K89" s="19" t="s">
        <v>139</v>
      </c>
      <c r="L89" s="19" t="s">
        <v>140</v>
      </c>
      <c r="M89" s="21">
        <v>3498508.55</v>
      </c>
      <c r="N89" s="21">
        <v>2735294.12</v>
      </c>
      <c r="O89" s="21">
        <v>3498508.55</v>
      </c>
      <c r="P89" s="22">
        <f>220817+189393.94+336960</f>
        <v>747170.94</v>
      </c>
      <c r="Q89" s="22">
        <f>229263+145348.84+336960</f>
        <v>711571.84</v>
      </c>
      <c r="R89" s="22">
        <f>229263+145348.84+336960</f>
        <v>711571.84</v>
      </c>
    </row>
    <row r="90" spans="1:18" ht="15.75" hidden="1">
      <c r="A90" s="14"/>
      <c r="B90" s="16"/>
      <c r="C90" s="15"/>
      <c r="D90" s="15"/>
      <c r="E90" s="15"/>
      <c r="F90" s="15"/>
      <c r="G90" s="15"/>
      <c r="H90" s="15"/>
      <c r="I90" s="15"/>
      <c r="J90" s="15"/>
      <c r="K90" s="19"/>
      <c r="L90" s="19"/>
      <c r="M90" s="21"/>
      <c r="N90" s="21"/>
      <c r="O90" s="21"/>
      <c r="P90" s="22"/>
      <c r="Q90" s="21"/>
      <c r="R90" s="21">
        <v>0</v>
      </c>
    </row>
    <row r="91" spans="1:18" ht="15.75" hidden="1">
      <c r="A91" s="14"/>
      <c r="B91" s="16"/>
      <c r="C91" s="15"/>
      <c r="D91" s="15"/>
      <c r="E91" s="15"/>
      <c r="F91" s="15"/>
      <c r="G91" s="15"/>
      <c r="H91" s="15"/>
      <c r="I91" s="15"/>
      <c r="J91" s="15"/>
      <c r="K91" s="19"/>
      <c r="L91" s="19"/>
      <c r="M91" s="21"/>
      <c r="N91" s="21"/>
      <c r="O91" s="21"/>
      <c r="P91" s="22"/>
      <c r="Q91" s="22"/>
      <c r="R91" s="22"/>
    </row>
    <row r="92" spans="1:18" ht="15.75" hidden="1">
      <c r="A92" s="14"/>
      <c r="B92" s="16"/>
      <c r="C92" s="15"/>
      <c r="D92" s="15"/>
      <c r="E92" s="15"/>
      <c r="F92" s="15"/>
      <c r="G92" s="15"/>
      <c r="H92" s="15"/>
      <c r="I92" s="15"/>
      <c r="J92" s="15"/>
      <c r="K92" s="19"/>
      <c r="L92" s="19"/>
      <c r="M92" s="21"/>
      <c r="N92" s="21"/>
      <c r="O92" s="21"/>
      <c r="P92" s="22"/>
      <c r="Q92" s="22"/>
      <c r="R92" s="22"/>
    </row>
    <row r="93" spans="1:18" ht="15.75" hidden="1">
      <c r="A93" s="14"/>
      <c r="B93" s="16"/>
      <c r="C93" s="15"/>
      <c r="D93" s="15"/>
      <c r="E93" s="15"/>
      <c r="F93" s="15"/>
      <c r="G93" s="15"/>
      <c r="H93" s="15"/>
      <c r="I93" s="15"/>
      <c r="J93" s="15"/>
      <c r="K93" s="19"/>
      <c r="L93" s="19"/>
      <c r="M93" s="21"/>
      <c r="N93" s="21"/>
      <c r="O93" s="25"/>
      <c r="P93" s="22"/>
      <c r="Q93" s="22"/>
      <c r="R93" s="22"/>
    </row>
    <row r="94" spans="1:18" ht="15.75" hidden="1">
      <c r="A94" s="14"/>
      <c r="B94" s="14"/>
      <c r="C94" s="15"/>
      <c r="D94" s="15"/>
      <c r="E94" s="15"/>
      <c r="F94" s="15"/>
      <c r="G94" s="15"/>
      <c r="H94" s="15"/>
      <c r="I94" s="15"/>
      <c r="J94" s="15"/>
      <c r="K94" s="19"/>
      <c r="L94" s="19"/>
      <c r="M94" s="21"/>
      <c r="N94" s="21"/>
      <c r="O94" s="21"/>
      <c r="P94" s="22"/>
      <c r="Q94" s="22"/>
      <c r="R94" s="22"/>
    </row>
    <row r="95" spans="1:18" ht="15.75" hidden="1">
      <c r="A95" s="14"/>
      <c r="B95" s="14"/>
      <c r="C95" s="15"/>
      <c r="D95" s="15"/>
      <c r="E95" s="15"/>
      <c r="F95" s="15"/>
      <c r="G95" s="15"/>
      <c r="H95" s="15"/>
      <c r="I95" s="15"/>
      <c r="J95" s="15"/>
      <c r="K95" s="19"/>
      <c r="L95" s="19"/>
      <c r="M95" s="21"/>
      <c r="N95" s="21"/>
      <c r="O95" s="21"/>
      <c r="P95" s="22"/>
      <c r="Q95" s="22"/>
      <c r="R95" s="22"/>
    </row>
    <row r="96" spans="1:18" ht="31.5" hidden="1">
      <c r="A96" s="14"/>
      <c r="B96" s="14"/>
      <c r="C96" s="15"/>
      <c r="D96" s="15"/>
      <c r="E96" s="15"/>
      <c r="F96" s="15"/>
      <c r="G96" s="15"/>
      <c r="H96" s="15"/>
      <c r="I96" s="15"/>
      <c r="J96" s="15"/>
      <c r="K96" s="19"/>
      <c r="L96" s="19" t="s">
        <v>64</v>
      </c>
      <c r="M96" s="21"/>
      <c r="N96" s="21"/>
      <c r="O96" s="21"/>
      <c r="P96" s="22"/>
      <c r="Q96" s="22"/>
      <c r="R96" s="22"/>
    </row>
    <row r="97" spans="1:18" ht="50.25" customHeight="1" hidden="1">
      <c r="A97" s="14"/>
      <c r="B97" s="14"/>
      <c r="C97" s="15"/>
      <c r="D97" s="15"/>
      <c r="E97" s="15"/>
      <c r="F97" s="15"/>
      <c r="G97" s="15"/>
      <c r="H97" s="15"/>
      <c r="I97" s="15"/>
      <c r="J97" s="15"/>
      <c r="K97" s="19"/>
      <c r="L97" s="19" t="s">
        <v>64</v>
      </c>
      <c r="M97" s="21"/>
      <c r="N97" s="21"/>
      <c r="O97" s="21"/>
      <c r="P97" s="22"/>
      <c r="Q97" s="21"/>
      <c r="R97" s="21"/>
    </row>
    <row r="98" spans="1:18" ht="31.5" hidden="1">
      <c r="A98" s="14"/>
      <c r="B98" s="14"/>
      <c r="C98" s="15"/>
      <c r="D98" s="15"/>
      <c r="E98" s="15"/>
      <c r="F98" s="15"/>
      <c r="G98" s="15"/>
      <c r="H98" s="15"/>
      <c r="I98" s="15"/>
      <c r="J98" s="15"/>
      <c r="K98" s="19"/>
      <c r="L98" s="19" t="s">
        <v>72</v>
      </c>
      <c r="M98" s="21"/>
      <c r="N98" s="21"/>
      <c r="O98" s="21"/>
      <c r="P98" s="22"/>
      <c r="Q98" s="22"/>
      <c r="R98" s="22"/>
    </row>
    <row r="99" spans="1:18" s="49" customFormat="1" ht="94.5">
      <c r="A99" s="46" t="s">
        <v>85</v>
      </c>
      <c r="B99" s="46" t="s">
        <v>92</v>
      </c>
      <c r="C99" s="47"/>
      <c r="D99" s="47" t="s">
        <v>16</v>
      </c>
      <c r="E99" s="47" t="s">
        <v>38</v>
      </c>
      <c r="F99" s="47" t="s">
        <v>79</v>
      </c>
      <c r="G99" s="47" t="s">
        <v>58</v>
      </c>
      <c r="H99" s="47" t="s">
        <v>84</v>
      </c>
      <c r="I99" s="47" t="s">
        <v>39</v>
      </c>
      <c r="J99" s="47" t="s">
        <v>102</v>
      </c>
      <c r="K99" s="46"/>
      <c r="L99" s="50"/>
      <c r="M99" s="48">
        <f aca="true" t="shared" si="10" ref="M99:R99">SUM(M100:M108)</f>
        <v>121467070.52</v>
      </c>
      <c r="N99" s="48">
        <f t="shared" si="10"/>
        <v>94574829.64000002</v>
      </c>
      <c r="O99" s="48">
        <f t="shared" si="10"/>
        <v>121467070.52</v>
      </c>
      <c r="P99" s="48">
        <f t="shared" si="10"/>
        <v>126413429.1</v>
      </c>
      <c r="Q99" s="48">
        <f t="shared" si="10"/>
        <v>130776073.1</v>
      </c>
      <c r="R99" s="48">
        <f t="shared" si="10"/>
        <v>131987682.1</v>
      </c>
    </row>
    <row r="100" spans="1:18" ht="31.5">
      <c r="A100" s="14"/>
      <c r="B100" s="14"/>
      <c r="C100" s="15" t="s">
        <v>117</v>
      </c>
      <c r="D100" s="15" t="s">
        <v>16</v>
      </c>
      <c r="E100" s="15" t="s">
        <v>38</v>
      </c>
      <c r="F100" s="15" t="s">
        <v>79</v>
      </c>
      <c r="G100" s="15" t="s">
        <v>142</v>
      </c>
      <c r="H100" s="15" t="s">
        <v>54</v>
      </c>
      <c r="I100" s="15" t="s">
        <v>39</v>
      </c>
      <c r="J100" s="15" t="s">
        <v>102</v>
      </c>
      <c r="K100" s="19" t="s">
        <v>141</v>
      </c>
      <c r="L100" s="33" t="s">
        <v>120</v>
      </c>
      <c r="M100" s="21">
        <v>1817585.52</v>
      </c>
      <c r="N100" s="21">
        <v>897629.56</v>
      </c>
      <c r="O100" s="21">
        <v>1817585.52</v>
      </c>
      <c r="P100" s="23">
        <v>1685441.1</v>
      </c>
      <c r="Q100" s="23">
        <v>1685441.1</v>
      </c>
      <c r="R100" s="23">
        <v>1685441.1</v>
      </c>
    </row>
    <row r="101" spans="1:18" ht="47.25">
      <c r="A101" s="14"/>
      <c r="B101" s="14"/>
      <c r="C101" s="15" t="s">
        <v>131</v>
      </c>
      <c r="D101" s="15" t="s">
        <v>16</v>
      </c>
      <c r="E101" s="15" t="s">
        <v>38</v>
      </c>
      <c r="F101" s="15" t="s">
        <v>79</v>
      </c>
      <c r="G101" s="15" t="s">
        <v>142</v>
      </c>
      <c r="H101" s="15" t="s">
        <v>54</v>
      </c>
      <c r="I101" s="15" t="s">
        <v>39</v>
      </c>
      <c r="J101" s="15" t="s">
        <v>102</v>
      </c>
      <c r="K101" s="19" t="s">
        <v>141</v>
      </c>
      <c r="L101" s="19" t="s">
        <v>140</v>
      </c>
      <c r="M101" s="21">
        <v>111989708</v>
      </c>
      <c r="N101" s="21">
        <v>87058777.29</v>
      </c>
      <c r="O101" s="21">
        <v>111989708</v>
      </c>
      <c r="P101" s="23">
        <v>118288453</v>
      </c>
      <c r="Q101" s="23">
        <v>118378553</v>
      </c>
      <c r="R101" s="23">
        <v>119554253</v>
      </c>
    </row>
    <row r="102" spans="1:18" ht="47.25">
      <c r="A102" s="14"/>
      <c r="B102" s="14"/>
      <c r="C102" s="15" t="s">
        <v>124</v>
      </c>
      <c r="D102" s="15" t="s">
        <v>16</v>
      </c>
      <c r="E102" s="15" t="s">
        <v>38</v>
      </c>
      <c r="F102" s="15" t="s">
        <v>79</v>
      </c>
      <c r="G102" s="15" t="s">
        <v>142</v>
      </c>
      <c r="H102" s="15" t="s">
        <v>54</v>
      </c>
      <c r="I102" s="15" t="s">
        <v>39</v>
      </c>
      <c r="J102" s="15" t="s">
        <v>102</v>
      </c>
      <c r="K102" s="19" t="s">
        <v>141</v>
      </c>
      <c r="L102" s="19" t="s">
        <v>126</v>
      </c>
      <c r="M102" s="21">
        <v>496000</v>
      </c>
      <c r="N102" s="21">
        <v>413330</v>
      </c>
      <c r="O102" s="21">
        <v>496000</v>
      </c>
      <c r="P102" s="23">
        <v>536000</v>
      </c>
      <c r="Q102" s="23">
        <v>536000</v>
      </c>
      <c r="R102" s="23">
        <v>536000</v>
      </c>
    </row>
    <row r="103" spans="1:18" ht="63">
      <c r="A103" s="14"/>
      <c r="B103" s="14"/>
      <c r="C103" s="15" t="s">
        <v>131</v>
      </c>
      <c r="D103" s="15" t="s">
        <v>16</v>
      </c>
      <c r="E103" s="15" t="s">
        <v>38</v>
      </c>
      <c r="F103" s="15" t="s">
        <v>79</v>
      </c>
      <c r="G103" s="15" t="s">
        <v>144</v>
      </c>
      <c r="H103" s="15" t="s">
        <v>54</v>
      </c>
      <c r="I103" s="15" t="s">
        <v>39</v>
      </c>
      <c r="J103" s="15" t="s">
        <v>102</v>
      </c>
      <c r="K103" s="19" t="s">
        <v>143</v>
      </c>
      <c r="L103" s="19" t="s">
        <v>140</v>
      </c>
      <c r="M103" s="21">
        <v>642015</v>
      </c>
      <c r="N103" s="21">
        <v>392852.5</v>
      </c>
      <c r="O103" s="21">
        <v>642015</v>
      </c>
      <c r="P103" s="23">
        <v>697234</v>
      </c>
      <c r="Q103" s="23">
        <v>697234</v>
      </c>
      <c r="R103" s="23">
        <v>697234</v>
      </c>
    </row>
    <row r="104" spans="1:18" ht="47.25">
      <c r="A104" s="14"/>
      <c r="B104" s="14"/>
      <c r="C104" s="15" t="s">
        <v>117</v>
      </c>
      <c r="D104" s="15" t="s">
        <v>16</v>
      </c>
      <c r="E104" s="15" t="s">
        <v>38</v>
      </c>
      <c r="F104" s="15" t="s">
        <v>95</v>
      </c>
      <c r="G104" s="15" t="s">
        <v>63</v>
      </c>
      <c r="H104" s="15" t="s">
        <v>54</v>
      </c>
      <c r="I104" s="15" t="s">
        <v>39</v>
      </c>
      <c r="J104" s="15" t="s">
        <v>102</v>
      </c>
      <c r="K104" s="19" t="s">
        <v>145</v>
      </c>
      <c r="L104" s="33" t="s">
        <v>120</v>
      </c>
      <c r="M104" s="21">
        <v>5641350</v>
      </c>
      <c r="N104" s="21">
        <v>4946266.67</v>
      </c>
      <c r="O104" s="21">
        <v>5641350</v>
      </c>
      <c r="P104" s="23">
        <v>4228488</v>
      </c>
      <c r="Q104" s="23">
        <v>8456976</v>
      </c>
      <c r="R104" s="23">
        <v>8456976</v>
      </c>
    </row>
    <row r="105" spans="1:18" ht="31.5">
      <c r="A105" s="14"/>
      <c r="B105" s="14"/>
      <c r="C105" s="15" t="s">
        <v>117</v>
      </c>
      <c r="D105" s="15" t="s">
        <v>16</v>
      </c>
      <c r="E105" s="15" t="s">
        <v>38</v>
      </c>
      <c r="F105" s="15" t="s">
        <v>95</v>
      </c>
      <c r="G105" s="15" t="s">
        <v>91</v>
      </c>
      <c r="H105" s="15" t="s">
        <v>54</v>
      </c>
      <c r="I105" s="15" t="s">
        <v>39</v>
      </c>
      <c r="J105" s="15" t="s">
        <v>102</v>
      </c>
      <c r="K105" s="19" t="s">
        <v>146</v>
      </c>
      <c r="L105" s="33" t="s">
        <v>120</v>
      </c>
      <c r="M105" s="21">
        <v>855234</v>
      </c>
      <c r="N105" s="21">
        <v>840795.62</v>
      </c>
      <c r="O105" s="21">
        <v>855234</v>
      </c>
      <c r="P105" s="23">
        <v>977066</v>
      </c>
      <c r="Q105" s="23">
        <v>1021087</v>
      </c>
      <c r="R105" s="23">
        <v>1057083</v>
      </c>
    </row>
    <row r="106" spans="1:18" ht="51.75" customHeight="1">
      <c r="A106" s="14"/>
      <c r="B106" s="14"/>
      <c r="C106" s="15" t="s">
        <v>117</v>
      </c>
      <c r="D106" s="15" t="s">
        <v>16</v>
      </c>
      <c r="E106" s="15" t="s">
        <v>38</v>
      </c>
      <c r="F106" s="15" t="s">
        <v>95</v>
      </c>
      <c r="G106" s="15" t="s">
        <v>52</v>
      </c>
      <c r="H106" s="15" t="s">
        <v>54</v>
      </c>
      <c r="I106" s="15" t="s">
        <v>39</v>
      </c>
      <c r="J106" s="15" t="s">
        <v>102</v>
      </c>
      <c r="K106" s="19" t="s">
        <v>151</v>
      </c>
      <c r="L106" s="33" t="s">
        <v>120</v>
      </c>
      <c r="M106" s="21">
        <v>25178</v>
      </c>
      <c r="N106" s="21">
        <v>25178</v>
      </c>
      <c r="O106" s="21">
        <v>25178</v>
      </c>
      <c r="P106" s="23">
        <v>747</v>
      </c>
      <c r="Q106" s="23">
        <v>782</v>
      </c>
      <c r="R106" s="23">
        <v>695</v>
      </c>
    </row>
    <row r="107" spans="1:18" ht="47.25">
      <c r="A107" s="14"/>
      <c r="B107" s="14"/>
      <c r="C107" s="15" t="s">
        <v>131</v>
      </c>
      <c r="D107" s="15" t="s">
        <v>16</v>
      </c>
      <c r="E107" s="15" t="s">
        <v>38</v>
      </c>
      <c r="F107" s="15" t="s">
        <v>95</v>
      </c>
      <c r="G107" s="15" t="s">
        <v>51</v>
      </c>
      <c r="H107" s="15" t="s">
        <v>54</v>
      </c>
      <c r="I107" s="15" t="s">
        <v>39</v>
      </c>
      <c r="J107" s="15" t="s">
        <v>102</v>
      </c>
      <c r="K107" s="19" t="s">
        <v>147</v>
      </c>
      <c r="L107" s="19" t="s">
        <v>140</v>
      </c>
      <c r="M107" s="21"/>
      <c r="N107" s="21"/>
      <c r="O107" s="21"/>
      <c r="P107" s="23"/>
      <c r="Q107" s="23"/>
      <c r="R107" s="23"/>
    </row>
    <row r="108" spans="1:18" ht="31.5">
      <c r="A108" s="14"/>
      <c r="B108" s="14"/>
      <c r="C108" s="15" t="s">
        <v>117</v>
      </c>
      <c r="D108" s="15" t="s">
        <v>16</v>
      </c>
      <c r="E108" s="15" t="s">
        <v>38</v>
      </c>
      <c r="F108" s="15" t="s">
        <v>95</v>
      </c>
      <c r="G108" s="15" t="s">
        <v>208</v>
      </c>
      <c r="H108" s="15" t="s">
        <v>54</v>
      </c>
      <c r="I108" s="15" t="s">
        <v>39</v>
      </c>
      <c r="J108" s="15" t="s">
        <v>102</v>
      </c>
      <c r="K108" s="19" t="s">
        <v>209</v>
      </c>
      <c r="L108" s="33" t="s">
        <v>120</v>
      </c>
      <c r="M108" s="65"/>
      <c r="N108" s="65"/>
      <c r="O108" s="65"/>
      <c r="P108" s="23"/>
      <c r="Q108" s="23"/>
      <c r="R108" s="23"/>
    </row>
    <row r="109" spans="1:18" s="49" customFormat="1" ht="94.5">
      <c r="A109" s="46" t="s">
        <v>85</v>
      </c>
      <c r="B109" s="46" t="s">
        <v>93</v>
      </c>
      <c r="C109" s="47"/>
      <c r="D109" s="47" t="s">
        <v>16</v>
      </c>
      <c r="E109" s="47" t="s">
        <v>38</v>
      </c>
      <c r="F109" s="47" t="s">
        <v>99</v>
      </c>
      <c r="G109" s="47" t="s">
        <v>58</v>
      </c>
      <c r="H109" s="47" t="s">
        <v>84</v>
      </c>
      <c r="I109" s="47" t="s">
        <v>39</v>
      </c>
      <c r="J109" s="47" t="s">
        <v>102</v>
      </c>
      <c r="K109" s="46"/>
      <c r="L109" s="46"/>
      <c r="M109" s="48">
        <f aca="true" t="shared" si="11" ref="M109:R109">SUM(M110:M113)</f>
        <v>22367898.91</v>
      </c>
      <c r="N109" s="48">
        <f t="shared" si="11"/>
        <v>7769993.489999999</v>
      </c>
      <c r="O109" s="48">
        <f t="shared" si="11"/>
        <v>22367898.91</v>
      </c>
      <c r="P109" s="48">
        <f>SUM(P110:P113)</f>
        <v>7880732</v>
      </c>
      <c r="Q109" s="48">
        <f>SUM(Q110:Q113)</f>
        <v>6315559</v>
      </c>
      <c r="R109" s="48">
        <f t="shared" si="11"/>
        <v>6326145</v>
      </c>
    </row>
    <row r="110" spans="1:18" s="49" customFormat="1" ht="47.25">
      <c r="A110" s="66"/>
      <c r="B110" s="66"/>
      <c r="C110" s="67" t="s">
        <v>117</v>
      </c>
      <c r="D110" s="67" t="s">
        <v>16</v>
      </c>
      <c r="E110" s="67" t="s">
        <v>38</v>
      </c>
      <c r="F110" s="67" t="s">
        <v>99</v>
      </c>
      <c r="G110" s="67" t="s">
        <v>169</v>
      </c>
      <c r="H110" s="67" t="s">
        <v>54</v>
      </c>
      <c r="I110" s="67" t="s">
        <v>39</v>
      </c>
      <c r="J110" s="67" t="s">
        <v>102</v>
      </c>
      <c r="K110" s="19" t="s">
        <v>170</v>
      </c>
      <c r="L110" s="33" t="s">
        <v>120</v>
      </c>
      <c r="M110" s="69">
        <v>2800000</v>
      </c>
      <c r="N110" s="69">
        <v>2300000</v>
      </c>
      <c r="O110" s="69">
        <v>2800000</v>
      </c>
      <c r="P110" s="68">
        <v>1500000</v>
      </c>
      <c r="Q110" s="68"/>
      <c r="R110" s="68"/>
    </row>
    <row r="111" spans="1:18" s="49" customFormat="1" ht="47.25">
      <c r="A111" s="66"/>
      <c r="B111" s="66"/>
      <c r="C111" s="67" t="s">
        <v>131</v>
      </c>
      <c r="D111" s="67" t="s">
        <v>16</v>
      </c>
      <c r="E111" s="67" t="s">
        <v>38</v>
      </c>
      <c r="F111" s="67" t="s">
        <v>210</v>
      </c>
      <c r="G111" s="67" t="s">
        <v>211</v>
      </c>
      <c r="H111" s="67" t="s">
        <v>54</v>
      </c>
      <c r="I111" s="67" t="s">
        <v>39</v>
      </c>
      <c r="J111" s="67" t="s">
        <v>102</v>
      </c>
      <c r="K111" s="19" t="s">
        <v>212</v>
      </c>
      <c r="L111" s="19" t="s">
        <v>140</v>
      </c>
      <c r="M111" s="69">
        <v>6015240</v>
      </c>
      <c r="N111" s="69">
        <v>4674218.18</v>
      </c>
      <c r="O111" s="69">
        <v>6015240</v>
      </c>
      <c r="P111" s="68">
        <v>6093360</v>
      </c>
      <c r="Q111" s="68">
        <v>6015240</v>
      </c>
      <c r="R111" s="68">
        <v>6015240</v>
      </c>
    </row>
    <row r="112" spans="1:18" s="49" customFormat="1" ht="32.25" customHeight="1">
      <c r="A112" s="66"/>
      <c r="B112" s="66"/>
      <c r="C112" s="67" t="s">
        <v>124</v>
      </c>
      <c r="D112" s="67" t="s">
        <v>16</v>
      </c>
      <c r="E112" s="67" t="s">
        <v>38</v>
      </c>
      <c r="F112" s="67" t="s">
        <v>101</v>
      </c>
      <c r="G112" s="67" t="s">
        <v>128</v>
      </c>
      <c r="H112" s="67" t="s">
        <v>54</v>
      </c>
      <c r="I112" s="67" t="s">
        <v>39</v>
      </c>
      <c r="J112" s="67" t="s">
        <v>102</v>
      </c>
      <c r="K112" s="19" t="s">
        <v>148</v>
      </c>
      <c r="L112" s="19" t="s">
        <v>126</v>
      </c>
      <c r="M112" s="69">
        <v>551949</v>
      </c>
      <c r="N112" s="65">
        <v>551949</v>
      </c>
      <c r="O112" s="69">
        <v>551949</v>
      </c>
      <c r="P112" s="76"/>
      <c r="Q112" s="68"/>
      <c r="R112" s="68"/>
    </row>
    <row r="113" spans="1:18" s="6" customFormat="1" ht="31.5">
      <c r="A113" s="17"/>
      <c r="B113" s="17"/>
      <c r="C113" s="15" t="s">
        <v>117</v>
      </c>
      <c r="D113" s="15" t="s">
        <v>16</v>
      </c>
      <c r="E113" s="15" t="s">
        <v>38</v>
      </c>
      <c r="F113" s="15" t="s">
        <v>101</v>
      </c>
      <c r="G113" s="15" t="s">
        <v>128</v>
      </c>
      <c r="H113" s="15" t="s">
        <v>54</v>
      </c>
      <c r="I113" s="15" t="s">
        <v>39</v>
      </c>
      <c r="J113" s="15" t="s">
        <v>102</v>
      </c>
      <c r="K113" s="19" t="s">
        <v>148</v>
      </c>
      <c r="L113" s="33" t="s">
        <v>120</v>
      </c>
      <c r="M113" s="80">
        <v>13000709.91</v>
      </c>
      <c r="N113" s="69">
        <v>243826.31</v>
      </c>
      <c r="O113" s="80">
        <v>13000709.91</v>
      </c>
      <c r="P113" s="75">
        <v>287372</v>
      </c>
      <c r="Q113" s="23">
        <v>300319</v>
      </c>
      <c r="R113" s="23">
        <v>310905</v>
      </c>
    </row>
    <row r="114" spans="1:18" s="6" customFormat="1" ht="47.25" hidden="1">
      <c r="A114" s="46" t="s">
        <v>213</v>
      </c>
      <c r="B114" s="46" t="s">
        <v>214</v>
      </c>
      <c r="C114" s="46"/>
      <c r="D114" s="46" t="s">
        <v>16</v>
      </c>
      <c r="E114" s="46" t="s">
        <v>173</v>
      </c>
      <c r="F114" s="46" t="s">
        <v>54</v>
      </c>
      <c r="G114" s="46" t="s">
        <v>58</v>
      </c>
      <c r="H114" s="46" t="s">
        <v>84</v>
      </c>
      <c r="I114" s="46" t="s">
        <v>39</v>
      </c>
      <c r="J114" s="46" t="s">
        <v>102</v>
      </c>
      <c r="K114" s="46"/>
      <c r="L114" s="46"/>
      <c r="M114" s="48">
        <f>M115</f>
        <v>0</v>
      </c>
      <c r="N114" s="48">
        <f>N115</f>
        <v>0</v>
      </c>
      <c r="O114" s="48">
        <f>O115</f>
        <v>0</v>
      </c>
      <c r="P114" s="46"/>
      <c r="Q114" s="46"/>
      <c r="R114" s="46"/>
    </row>
    <row r="115" spans="1:18" s="6" customFormat="1" ht="31.5" hidden="1">
      <c r="A115" s="17"/>
      <c r="B115" s="17"/>
      <c r="C115" s="15" t="s">
        <v>117</v>
      </c>
      <c r="D115" s="15" t="s">
        <v>16</v>
      </c>
      <c r="E115" s="15" t="s">
        <v>173</v>
      </c>
      <c r="F115" s="15" t="s">
        <v>54</v>
      </c>
      <c r="G115" s="15" t="s">
        <v>42</v>
      </c>
      <c r="H115" s="15" t="s">
        <v>54</v>
      </c>
      <c r="I115" s="15" t="s">
        <v>39</v>
      </c>
      <c r="J115" s="15" t="s">
        <v>102</v>
      </c>
      <c r="K115" s="19" t="s">
        <v>215</v>
      </c>
      <c r="L115" s="33" t="s">
        <v>120</v>
      </c>
      <c r="M115" s="69"/>
      <c r="N115" s="69"/>
      <c r="O115" s="70"/>
      <c r="P115" s="23"/>
      <c r="Q115" s="23"/>
      <c r="R115" s="23"/>
    </row>
    <row r="116" spans="1:18" s="6" customFormat="1" ht="131.25" customHeight="1">
      <c r="A116" s="46" t="s">
        <v>224</v>
      </c>
      <c r="B116" s="46" t="s">
        <v>228</v>
      </c>
      <c r="C116" s="46"/>
      <c r="D116" s="46">
        <v>2</v>
      </c>
      <c r="E116" s="46">
        <v>19</v>
      </c>
      <c r="F116" s="78" t="s">
        <v>84</v>
      </c>
      <c r="G116" s="78" t="s">
        <v>58</v>
      </c>
      <c r="H116" s="78" t="s">
        <v>84</v>
      </c>
      <c r="I116" s="78" t="s">
        <v>39</v>
      </c>
      <c r="J116" s="46">
        <v>150</v>
      </c>
      <c r="K116" s="46"/>
      <c r="L116" s="46"/>
      <c r="M116" s="77">
        <f>M117</f>
        <v>-97094.37</v>
      </c>
      <c r="N116" s="77">
        <f>N117</f>
        <v>-97094.37</v>
      </c>
      <c r="O116" s="79">
        <f>O117</f>
        <v>-97094.37</v>
      </c>
      <c r="P116" s="46"/>
      <c r="Q116" s="46"/>
      <c r="R116" s="46"/>
    </row>
    <row r="117" spans="1:18" s="6" customFormat="1" ht="37.5" customHeight="1">
      <c r="A117" s="17"/>
      <c r="B117" s="17"/>
      <c r="C117" s="15" t="s">
        <v>131</v>
      </c>
      <c r="D117" s="15" t="s">
        <v>16</v>
      </c>
      <c r="E117" s="15" t="s">
        <v>226</v>
      </c>
      <c r="F117" s="15" t="s">
        <v>227</v>
      </c>
      <c r="G117" s="15" t="s">
        <v>43</v>
      </c>
      <c r="H117" s="15" t="s">
        <v>54</v>
      </c>
      <c r="I117" s="15" t="s">
        <v>39</v>
      </c>
      <c r="J117" s="15" t="s">
        <v>102</v>
      </c>
      <c r="K117" s="19" t="s">
        <v>225</v>
      </c>
      <c r="L117" s="19" t="s">
        <v>140</v>
      </c>
      <c r="M117" s="69">
        <v>-97094.37</v>
      </c>
      <c r="N117" s="69">
        <v>-97094.37</v>
      </c>
      <c r="O117" s="69">
        <v>-97094.37</v>
      </c>
      <c r="P117" s="23"/>
      <c r="Q117" s="23"/>
      <c r="R117" s="23"/>
    </row>
    <row r="118" spans="1:18" s="10" customFormat="1" ht="30" customHeight="1">
      <c r="A118" s="7"/>
      <c r="B118" s="11" t="s">
        <v>98</v>
      </c>
      <c r="C118" s="8"/>
      <c r="D118" s="8"/>
      <c r="E118" s="8"/>
      <c r="F118" s="8"/>
      <c r="G118" s="8"/>
      <c r="H118" s="8"/>
      <c r="I118" s="8"/>
      <c r="J118" s="8"/>
      <c r="K118" s="7"/>
      <c r="L118" s="9"/>
      <c r="M118" s="20">
        <f>M8+M71</f>
        <v>266776605.30999997</v>
      </c>
      <c r="N118" s="20">
        <f>N8+N71</f>
        <v>206222439.1</v>
      </c>
      <c r="O118" s="20">
        <f>O8+O71+O114</f>
        <v>270554908.65</v>
      </c>
      <c r="P118" s="20">
        <f>P8+P71</f>
        <v>236951545.26999998</v>
      </c>
      <c r="Q118" s="20">
        <f>Q8+Q71</f>
        <v>215053965.32</v>
      </c>
      <c r="R118" s="20">
        <f>R8+R71</f>
        <v>228151802.94</v>
      </c>
    </row>
    <row r="120" ht="15.75">
      <c r="K120" s="44"/>
    </row>
    <row r="121" ht="18.75">
      <c r="K121" s="56"/>
    </row>
    <row r="122" ht="18.75">
      <c r="K122" s="51"/>
    </row>
    <row r="123" ht="15.75">
      <c r="K123" s="52"/>
    </row>
    <row r="124" ht="15.75">
      <c r="K124" s="52"/>
    </row>
    <row r="125" ht="15.75">
      <c r="K125" s="52"/>
    </row>
    <row r="126" ht="15.75">
      <c r="K126" s="52"/>
    </row>
  </sheetData>
  <sheetProtection/>
  <autoFilter ref="A7:R118"/>
  <mergeCells count="15">
    <mergeCell ref="A1:R1"/>
    <mergeCell ref="A2:R2"/>
    <mergeCell ref="A3:R3"/>
    <mergeCell ref="A4:A6"/>
    <mergeCell ref="B4:B6"/>
    <mergeCell ref="C4:J4"/>
    <mergeCell ref="K4:K6"/>
    <mergeCell ref="L4:L6"/>
    <mergeCell ref="M4:M6"/>
    <mergeCell ref="N4:N6"/>
    <mergeCell ref="O4:O6"/>
    <mergeCell ref="P4:R5"/>
    <mergeCell ref="C5:C6"/>
    <mergeCell ref="D5:H5"/>
    <mergeCell ref="I5:J5"/>
  </mergeCells>
  <printOptions/>
  <pageMargins left="0.7086614173228347" right="0" top="0.43" bottom="0.31" header="0.2" footer="0.31496062992125984"/>
  <pageSetup fitToHeight="0" fitToWidth="1" horizontalDpi="600" verticalDpi="600" orientation="landscape" paperSize="8" scale="4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Гузненок</dc:creator>
  <cp:keywords/>
  <dc:description/>
  <cp:lastModifiedBy>User</cp:lastModifiedBy>
  <cp:lastPrinted>2021-03-04T13:37:26Z</cp:lastPrinted>
  <dcterms:created xsi:type="dcterms:W3CDTF">2016-10-27T13:58:29Z</dcterms:created>
  <dcterms:modified xsi:type="dcterms:W3CDTF">2022-11-17T07:08:56Z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C:\Users\guznenok\AppData\Local\Кейсистемс\Бюджет-КС\ReportManager\reestr_dohod_32.xls</vt:lpwstr>
  </property>
</Properties>
</file>